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7" activeTab="0"/>
  </bookViews>
  <sheets>
    <sheet name="Balance Sheet" sheetId="1" r:id="rId1"/>
    <sheet name="Profit (Loss)" sheetId="2" r:id="rId2"/>
    <sheet name="Statement of Earnings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<sst xmlns="http://schemas.openxmlformats.org/spreadsheetml/2006/main" count="167" uniqueCount="131">
  <si>
    <t>Note</t>
  </si>
  <si>
    <t xml:space="preserve">Cash </t>
  </si>
  <si>
    <t>Investments &amp; participations</t>
  </si>
  <si>
    <t>Other assets</t>
  </si>
  <si>
    <t>Items in transit</t>
  </si>
  <si>
    <t>Due from banks &amp; credit Institutions</t>
  </si>
  <si>
    <t>Due from Government</t>
  </si>
  <si>
    <t>Participation bonds &amp; other similar bonds</t>
  </si>
  <si>
    <t>Demand deposits</t>
  </si>
  <si>
    <t>Term investment deposits</t>
  </si>
  <si>
    <t>Other deposits</t>
  </si>
  <si>
    <t>Total liabilities</t>
  </si>
  <si>
    <t>Shareholders’ equity:</t>
  </si>
  <si>
    <t>Reserves</t>
  </si>
  <si>
    <t>Total shareholders’ equity</t>
  </si>
  <si>
    <t>Managed &amp; similar funds</t>
  </si>
  <si>
    <t>Due to banks &amp; credit institutions</t>
  </si>
  <si>
    <t>Liabilities:</t>
  </si>
  <si>
    <t>Assets:</t>
  </si>
  <si>
    <t>Share capital</t>
  </si>
  <si>
    <t>Total bank's shareholders' equity</t>
  </si>
  <si>
    <t xml:space="preserve">Minority interest </t>
  </si>
  <si>
    <t>Total liabilities &amp; shareholders' equity</t>
  </si>
  <si>
    <t>Letters of credit</t>
  </si>
  <si>
    <t xml:space="preserve">Commitments </t>
  </si>
  <si>
    <t>Tax</t>
  </si>
  <si>
    <t xml:space="preserve">Other revenues </t>
  </si>
  <si>
    <t>Sub-total</t>
  </si>
  <si>
    <t>Income from own investments:</t>
  </si>
  <si>
    <t>Expenses:</t>
  </si>
  <si>
    <t>General expenses</t>
  </si>
  <si>
    <t>Profit before tax</t>
  </si>
  <si>
    <t xml:space="preserve">Net profit </t>
  </si>
  <si>
    <t>Retained earnings  at the beginning of the year</t>
  </si>
  <si>
    <t>Prior year adjustments</t>
  </si>
  <si>
    <t>Fiscal year profit</t>
  </si>
  <si>
    <t>Operating Activities:</t>
  </si>
  <si>
    <t>Income tax:</t>
  </si>
  <si>
    <t>Investment activities:</t>
  </si>
  <si>
    <t xml:space="preserve">Cash balance at the end of the year </t>
  </si>
  <si>
    <t>Legal reserve</t>
  </si>
  <si>
    <t>Minority Interest</t>
  </si>
  <si>
    <t>Allocable profit</t>
  </si>
  <si>
    <t>Exchange rate profit / (loss)</t>
  </si>
  <si>
    <t>Financing Activities :</t>
  </si>
  <si>
    <t xml:space="preserve">Cash balance at the beginning  of the year </t>
  </si>
  <si>
    <t>billion Rls</t>
  </si>
  <si>
    <t xml:space="preserve"> Consolidated Balance Sheet</t>
  </si>
  <si>
    <t>Due under Letters of Credit &amp; Forex Bills</t>
  </si>
  <si>
    <t>Investment in affiliated companies</t>
  </si>
  <si>
    <t>Saving &amp; similar deposits</t>
  </si>
  <si>
    <t>Changes due to foreign exchanges rate unification</t>
  </si>
  <si>
    <t>Letters of guarantee</t>
  </si>
  <si>
    <t>Bank Saderat Iran Group</t>
  </si>
  <si>
    <t xml:space="preserve"> Consolidated Profit &amp; Loss Account</t>
  </si>
  <si>
    <t xml:space="preserve">Total expenses </t>
  </si>
  <si>
    <t xml:space="preserve"> Consolidated Statement of Earnings</t>
  </si>
  <si>
    <t>Bank Saderat Iran  Group</t>
  </si>
  <si>
    <t xml:space="preserve"> Comprehensive Consolidated Statement of Earnings</t>
  </si>
  <si>
    <t xml:space="preserve"> Consolidated Cash Flow Statement </t>
  </si>
  <si>
    <t xml:space="preserve">Recognized comprehensive profit  from last reporting date </t>
  </si>
  <si>
    <t>million USD</t>
  </si>
  <si>
    <t>Total banks' revenues</t>
  </si>
  <si>
    <t>Total Assets</t>
  </si>
  <si>
    <t>Net cash flow from operating activities</t>
  </si>
  <si>
    <t xml:space="preserve">Commission paid </t>
  </si>
  <si>
    <t>Provision &amp; other liabilities</t>
  </si>
  <si>
    <t>Net profit  of the year</t>
  </si>
  <si>
    <t>Retained earnings  at the beginning of the year - adjusted</t>
  </si>
  <si>
    <t>Net profit of the year</t>
  </si>
  <si>
    <t>Consolidated year adjustments</t>
  </si>
  <si>
    <t>Facilities granted &amp; claims from public sector</t>
  </si>
  <si>
    <t xml:space="preserve">Paid income tax </t>
  </si>
  <si>
    <r>
      <rPr>
        <b/>
        <sz val="10"/>
        <rFont val="Times New Roman"/>
        <family val="1"/>
      </rPr>
      <t>*</t>
    </r>
    <r>
      <rPr>
        <b/>
        <sz val="10"/>
        <rFont val="Arial"/>
        <family val="2"/>
      </rPr>
      <t>million USD</t>
    </r>
  </si>
  <si>
    <t>Due from Central Banks</t>
  </si>
  <si>
    <t>Due to Central Bank</t>
  </si>
  <si>
    <t>Due under letters of credit &amp; Forex bills</t>
  </si>
  <si>
    <t>Dividends paid to shareholders</t>
  </si>
  <si>
    <t>Board Members' Bonus</t>
  </si>
  <si>
    <t>Other expenses</t>
  </si>
  <si>
    <t xml:space="preserve">Increase (decrease) in received financial facilities </t>
  </si>
  <si>
    <t>Exchange rate profit (loss)</t>
  </si>
  <si>
    <t xml:space="preserve">Retained profit </t>
  </si>
  <si>
    <t>EPS ( RLS)</t>
  </si>
  <si>
    <t>Commission received</t>
  </si>
  <si>
    <t xml:space="preserve">Allocated Profit </t>
  </si>
  <si>
    <t xml:space="preserve">Retained earnings  </t>
  </si>
  <si>
    <t xml:space="preserve">Sub- Total </t>
  </si>
  <si>
    <t>20.03.2012</t>
  </si>
  <si>
    <t xml:space="preserve">Profit as down payment of own Investment </t>
  </si>
  <si>
    <t>Profit paid to depositors</t>
  </si>
  <si>
    <t xml:space="preserve">Bank's Share from joint investments </t>
  </si>
  <si>
    <t xml:space="preserve">FX Transactions </t>
  </si>
  <si>
    <t>Financial expenses</t>
  </si>
  <si>
    <t xml:space="preserve">Dividend payable </t>
  </si>
  <si>
    <t xml:space="preserve">Income from own Investments &amp; Deposits </t>
  </si>
  <si>
    <t>Dividends received</t>
  </si>
  <si>
    <t>Funds received on direct investmets &amp; participations</t>
  </si>
  <si>
    <t>Funds paid  for purchase of tangible fixed assets</t>
  </si>
  <si>
    <t>Funds paid to direct investments &amp; participations</t>
  </si>
  <si>
    <t>Funds received from sale of tangible fixed assets</t>
  </si>
  <si>
    <t>Net cash outflow from investment activities</t>
  </si>
  <si>
    <t>Net cash inflow/ (outflow) prior to financing activities</t>
  </si>
  <si>
    <t xml:space="preserve">Net cash (outflow) </t>
  </si>
  <si>
    <t>Return on Investments &amp; Interest paid on financing activities:</t>
  </si>
  <si>
    <t xml:space="preserve">Defference on Fixed and down payment Interests of Investments </t>
  </si>
  <si>
    <t xml:space="preserve">Income from joint investments:  </t>
  </si>
  <si>
    <t xml:space="preserve">Doubtful debts expenses </t>
  </si>
  <si>
    <t>For the Year Ended 20 March, 2013</t>
  </si>
  <si>
    <t>20.03.2013</t>
  </si>
  <si>
    <t>As at 20 March ,2013</t>
  </si>
  <si>
    <t xml:space="preserve">Tax Payable </t>
  </si>
  <si>
    <t xml:space="preserve">Share of Parent Company owned by subsidiaries </t>
  </si>
  <si>
    <t>For the Year Ended  20 March, 2013</t>
  </si>
  <si>
    <t xml:space="preserve">   For the Year Ended 20 March , 2013</t>
  </si>
  <si>
    <t xml:space="preserve">Tangible fixed assets revaluation surplus </t>
  </si>
  <si>
    <t xml:space="preserve">paid Interest to received financial facilities </t>
  </si>
  <si>
    <t xml:space="preserve">Non cash transactions </t>
  </si>
  <si>
    <r>
      <rPr>
        <b/>
        <sz val="10"/>
        <rFont val="Times New Roman"/>
        <family val="1"/>
      </rPr>
      <t>*</t>
    </r>
    <r>
      <rPr>
        <b/>
        <i/>
        <sz val="10"/>
        <rFont val="Arial"/>
        <family val="2"/>
      </rPr>
      <t xml:space="preserve">USD/RLS exchange rates as of 20.03.2012 and 20.03.2013 are 12260  respectively. </t>
    </r>
  </si>
  <si>
    <t xml:space="preserve"> Capital Increase </t>
  </si>
  <si>
    <t>Dividend</t>
  </si>
  <si>
    <t xml:space="preserve">Reserve for Fx assets and liabilities conversion </t>
  </si>
  <si>
    <t>Facilitie granted  to others</t>
  </si>
  <si>
    <t xml:space="preserve">Other accounts receivable </t>
  </si>
  <si>
    <t xml:space="preserve"> Non Current assets available for sale</t>
  </si>
  <si>
    <t xml:space="preserve">Tangible fixed assets       </t>
  </si>
  <si>
    <t xml:space="preserve">Intangible assets </t>
  </si>
  <si>
    <t xml:space="preserve">staff retirement provision </t>
  </si>
  <si>
    <t>Tangible fixed assets revaluation surplus</t>
  </si>
  <si>
    <t>Profit &amp; compensation on granted facilities</t>
  </si>
  <si>
    <t xml:space="preserve">  The   Capital of Bank Saderat Iran has Increased To RLS 57800  Billion (USD 4.7 Billion )</t>
  </si>
</sst>
</file>

<file path=xl/styles.xml><?xml version="1.0" encoding="utf-8"?>
<styleSheet xmlns="http://schemas.openxmlformats.org/spreadsheetml/2006/main">
  <numFmts count="4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\ #,##0_);\(&quot;ريال&quot;\ #,##0\)"/>
    <numFmt numFmtId="165" formatCode="&quot;ريال&quot;\ #,##0_);[Red]\(&quot;ريال&quot;\ #,##0\)"/>
    <numFmt numFmtId="166" formatCode="&quot;ريال&quot;\ #,##0.00_);\(&quot;ريال&quot;\ #,##0.00\)"/>
    <numFmt numFmtId="167" formatCode="&quot;ريال&quot;\ #,##0.00_);[Red]\(&quot;ريال&quot;\ #,##0.00\)"/>
    <numFmt numFmtId="168" formatCode="_(&quot;ريال&quot;\ * #,##0_);_(&quot;ريال&quot;\ * \(#,##0\);_(&quot;ريال&quot;\ * &quot;-&quot;_);_(@_)"/>
    <numFmt numFmtId="169" formatCode="_(* #,##0_);_(* \(#,##0\);_(* &quot;-&quot;_);_(@_)"/>
    <numFmt numFmtId="170" formatCode="_(&quot;ريال&quot;\ * #,##0.00_);_(&quot;ريال&quot;\ * \(#,##0.00\);_(&quot;ريال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"/>
    <numFmt numFmtId="189" formatCode="0.000"/>
    <numFmt numFmtId="190" formatCode="0.00_);\(0.00\)"/>
    <numFmt numFmtId="191" formatCode="0.000_);\(0.000\)"/>
    <numFmt numFmtId="192" formatCode="0_);\(0\)"/>
    <numFmt numFmtId="193" formatCode="0.0_);\(0.0\)"/>
    <numFmt numFmtId="194" formatCode="[$-3009]dddd\,\ mmmm\ dd\,\ yyyy"/>
    <numFmt numFmtId="195" formatCode="0.0"/>
    <numFmt numFmtId="196" formatCode="0_);[Red]\(0\)"/>
    <numFmt numFmtId="197" formatCode="0.00_);[Red]\(0.00\)"/>
    <numFmt numFmtId="198" formatCode="0.00;[Red]0.00"/>
    <numFmt numFmtId="199" formatCode="&quot;ريال&quot;\ #,##0_-"/>
    <numFmt numFmtId="200" formatCode="#,##0_ ;[Red]\-#,##0\ "/>
    <numFmt numFmtId="201" formatCode="#,##0_ ;\-#,##0\ "/>
    <numFmt numFmtId="202" formatCode="0.00_ ;\-0.00\ "/>
    <numFmt numFmtId="203" formatCode="0_ ;\-0\ 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8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0" xfId="0" applyFont="1" applyBorder="1" applyAlignment="1">
      <alignment horizontal="left" shrinkToFit="1"/>
    </xf>
    <xf numFmtId="0" fontId="1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 wrapText="1" shrinkToFit="1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" fontId="1" fillId="33" borderId="12" xfId="0" applyNumberFormat="1" applyFont="1" applyFill="1" applyBorder="1" applyAlignment="1">
      <alignment horizontal="center"/>
    </xf>
    <xf numFmtId="38" fontId="1" fillId="33" borderId="13" xfId="0" applyNumberFormat="1" applyFont="1" applyFill="1" applyBorder="1" applyAlignment="1">
      <alignment horizontal="center" shrinkToFit="1"/>
    </xf>
    <xf numFmtId="38" fontId="1" fillId="33" borderId="12" xfId="0" applyNumberFormat="1" applyFont="1" applyFill="1" applyBorder="1" applyAlignment="1">
      <alignment horizontal="center" shrinkToFit="1"/>
    </xf>
    <xf numFmtId="3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8" fontId="1" fillId="33" borderId="15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left" shrinkToFit="1"/>
    </xf>
    <xf numFmtId="0" fontId="0" fillId="33" borderId="11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3" fontId="1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vertical="center"/>
    </xf>
    <xf numFmtId="0" fontId="1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33" borderId="16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37" fontId="11" fillId="33" borderId="10" xfId="0" applyNumberFormat="1" applyFont="1" applyFill="1" applyBorder="1" applyAlignment="1">
      <alignment horizontal="right" vertical="center" wrapText="1"/>
    </xf>
    <xf numFmtId="37" fontId="11" fillId="33" borderId="14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justify" vertical="center" wrapText="1"/>
    </xf>
    <xf numFmtId="0" fontId="0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3" fontId="9" fillId="34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0" fillId="33" borderId="16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3" fontId="1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justify" vertical="center" wrapText="1"/>
    </xf>
    <xf numFmtId="3" fontId="0" fillId="33" borderId="16" xfId="0" applyNumberForma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3" fontId="1" fillId="33" borderId="16" xfId="0" applyNumberFormat="1" applyFont="1" applyFill="1" applyBorder="1" applyAlignment="1">
      <alignment horizontal="right" wrapText="1"/>
    </xf>
    <xf numFmtId="3" fontId="0" fillId="33" borderId="16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 wrapText="1"/>
    </xf>
    <xf numFmtId="3" fontId="0" fillId="33" borderId="16" xfId="0" applyNumberFormat="1" applyFont="1" applyFill="1" applyBorder="1" applyAlignment="1">
      <alignment horizontal="right" vertical="center" wrapText="1"/>
    </xf>
    <xf numFmtId="3" fontId="0" fillId="33" borderId="11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33" borderId="16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9" fillId="33" borderId="16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34" borderId="16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34" borderId="16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horizontal="center"/>
    </xf>
    <xf numFmtId="3" fontId="0" fillId="34" borderId="16" xfId="0" applyNumberFormat="1" applyFont="1" applyFill="1" applyBorder="1" applyAlignment="1">
      <alignment horizontal="right" vertical="center"/>
    </xf>
    <xf numFmtId="3" fontId="0" fillId="34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34" borderId="16" xfId="0" applyNumberFormat="1" applyFill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8" fillId="34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34" borderId="16" xfId="0" applyNumberFormat="1" applyFont="1" applyFill="1" applyBorder="1" applyAlignment="1">
      <alignment horizontal="right" vertical="center"/>
    </xf>
    <xf numFmtId="3" fontId="0" fillId="34" borderId="16" xfId="0" applyNumberFormat="1" applyFont="1" applyFill="1" applyBorder="1" applyAlignment="1">
      <alignment horizontal="left"/>
    </xf>
    <xf numFmtId="3" fontId="13" fillId="0" borderId="16" xfId="0" applyNumberFormat="1" applyFont="1" applyBorder="1" applyAlignment="1">
      <alignment vertical="top" wrapText="1" shrinkToFit="1"/>
    </xf>
    <xf numFmtId="3" fontId="0" fillId="34" borderId="16" xfId="0" applyNumberFormat="1" applyFont="1" applyFill="1" applyBorder="1" applyAlignment="1">
      <alignment horizontal="center"/>
    </xf>
    <xf numFmtId="3" fontId="0" fillId="34" borderId="16" xfId="0" applyNumberFormat="1" applyFont="1" applyFill="1" applyBorder="1" applyAlignment="1">
      <alignment horizontal="left"/>
    </xf>
    <xf numFmtId="3" fontId="1" fillId="34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vertical="center"/>
    </xf>
    <xf numFmtId="3" fontId="0" fillId="34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 horizontal="left"/>
    </xf>
    <xf numFmtId="3" fontId="1" fillId="34" borderId="16" xfId="0" applyNumberFormat="1" applyFont="1" applyFill="1" applyBorder="1" applyAlignment="1">
      <alignment horizontal="left"/>
    </xf>
    <xf numFmtId="3" fontId="1" fillId="34" borderId="16" xfId="0" applyNumberFormat="1" applyFont="1" applyFill="1" applyBorder="1" applyAlignment="1">
      <alignment horizontal="center"/>
    </xf>
    <xf numFmtId="3" fontId="0" fillId="34" borderId="16" xfId="0" applyNumberFormat="1" applyFill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15" fillId="33" borderId="16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37" fontId="0" fillId="0" borderId="0" xfId="0" applyNumberFormat="1" applyAlignment="1">
      <alignment/>
    </xf>
    <xf numFmtId="0" fontId="14" fillId="0" borderId="16" xfId="0" applyFont="1" applyBorder="1" applyAlignment="1">
      <alignment horizontal="left" vertical="center" wrapText="1"/>
    </xf>
    <xf numFmtId="37" fontId="0" fillId="0" borderId="11" xfId="0" applyNumberFormat="1" applyBorder="1" applyAlignment="1">
      <alignment/>
    </xf>
    <xf numFmtId="37" fontId="0" fillId="33" borderId="11" xfId="0" applyNumberFormat="1" applyFill="1" applyBorder="1" applyAlignment="1">
      <alignment/>
    </xf>
    <xf numFmtId="37" fontId="0" fillId="34" borderId="11" xfId="0" applyNumberFormat="1" applyFill="1" applyBorder="1" applyAlignment="1">
      <alignment/>
    </xf>
    <xf numFmtId="37" fontId="0" fillId="33" borderId="14" xfId="0" applyNumberFormat="1" applyFill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5" fillId="0" borderId="16" xfId="0" applyNumberFormat="1" applyFont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15" fillId="33" borderId="16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33" borderId="16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33" borderId="14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6" fillId="33" borderId="14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3" fontId="11" fillId="33" borderId="13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3" fontId="16" fillId="33" borderId="16" xfId="0" applyNumberFormat="1" applyFont="1" applyFill="1" applyBorder="1" applyAlignment="1">
      <alignment horizontal="right" vertical="center" wrapText="1"/>
    </xf>
    <xf numFmtId="3" fontId="1" fillId="34" borderId="16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3" fontId="0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17" fillId="33" borderId="16" xfId="0" applyNumberFormat="1" applyFont="1" applyFill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top" shrinkToFit="1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 vertical="center" wrapText="1" shrinkToFit="1"/>
    </xf>
    <xf numFmtId="3" fontId="7" fillId="0" borderId="0" xfId="0" applyNumberFormat="1" applyFont="1" applyAlignment="1">
      <alignment horizontal="center" vertical="center"/>
    </xf>
    <xf numFmtId="3" fontId="1" fillId="0" borderId="16" xfId="0" applyNumberFormat="1" applyFont="1" applyBorder="1" applyAlignment="1">
      <alignment horizontal="left"/>
    </xf>
    <xf numFmtId="3" fontId="1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8" fontId="1" fillId="33" borderId="17" xfId="0" applyNumberFormat="1" applyFont="1" applyFill="1" applyBorder="1" applyAlignment="1">
      <alignment horizontal="center" shrinkToFit="1"/>
    </xf>
    <xf numFmtId="38" fontId="1" fillId="33" borderId="18" xfId="0" applyNumberFormat="1" applyFont="1" applyFill="1" applyBorder="1" applyAlignment="1">
      <alignment horizontal="center" shrinkToFit="1"/>
    </xf>
    <xf numFmtId="38" fontId="1" fillId="33" borderId="19" xfId="0" applyNumberFormat="1" applyFont="1" applyFill="1" applyBorder="1" applyAlignment="1">
      <alignment horizontal="center" shrinkToFit="1"/>
    </xf>
    <xf numFmtId="3" fontId="0" fillId="33" borderId="16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numFmt numFmtId="5" formatCode="&quot;ريال&quot;\ #,##0_-;&quot;ريال&quot;\ #,##0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41</xdr:row>
      <xdr:rowOff>47625</xdr:rowOff>
    </xdr:from>
    <xdr:to>
      <xdr:col>0</xdr:col>
      <xdr:colOff>971550</xdr:colOff>
      <xdr:row>41</xdr:row>
      <xdr:rowOff>95250</xdr:rowOff>
    </xdr:to>
    <xdr:sp>
      <xdr:nvSpPr>
        <xdr:cNvPr id="1" name="5-Point Star 5"/>
        <xdr:cNvSpPr>
          <a:spLocks/>
        </xdr:cNvSpPr>
      </xdr:nvSpPr>
      <xdr:spPr>
        <a:xfrm flipH="1">
          <a:off x="923925" y="7029450"/>
          <a:ext cx="47625" cy="47625"/>
        </a:xfrm>
        <a:custGeom>
          <a:pathLst>
            <a:path h="45719" w="45719">
              <a:moveTo>
                <a:pt x="0" y="17463"/>
              </a:moveTo>
              <a:lnTo>
                <a:pt x="17463" y="17463"/>
              </a:lnTo>
              <a:lnTo>
                <a:pt x="22860" y="0"/>
              </a:lnTo>
              <a:lnTo>
                <a:pt x="28256" y="17463"/>
              </a:lnTo>
              <a:lnTo>
                <a:pt x="-19817" y="17463"/>
              </a:lnTo>
              <a:lnTo>
                <a:pt x="31591" y="28256"/>
              </a:lnTo>
              <a:lnTo>
                <a:pt x="-28549" y="-19817"/>
              </a:lnTo>
              <a:lnTo>
                <a:pt x="22860" y="-30610"/>
              </a:lnTo>
              <a:lnTo>
                <a:pt x="8732" y="-19817"/>
              </a:lnTo>
              <a:lnTo>
                <a:pt x="14128" y="2825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57150</xdr:rowOff>
    </xdr:from>
    <xdr:to>
      <xdr:col>0</xdr:col>
      <xdr:colOff>57150</xdr:colOff>
      <xdr:row>58</xdr:row>
      <xdr:rowOff>104775</xdr:rowOff>
    </xdr:to>
    <xdr:sp>
      <xdr:nvSpPr>
        <xdr:cNvPr id="2" name="5-Point Star 6"/>
        <xdr:cNvSpPr>
          <a:spLocks/>
        </xdr:cNvSpPr>
      </xdr:nvSpPr>
      <xdr:spPr>
        <a:xfrm flipH="1">
          <a:off x="9525" y="9848850"/>
          <a:ext cx="47625" cy="47625"/>
        </a:xfrm>
        <a:custGeom>
          <a:pathLst>
            <a:path h="45719" w="45719">
              <a:moveTo>
                <a:pt x="0" y="17463"/>
              </a:moveTo>
              <a:lnTo>
                <a:pt x="17463" y="17463"/>
              </a:lnTo>
              <a:lnTo>
                <a:pt x="22860" y="0"/>
              </a:lnTo>
              <a:lnTo>
                <a:pt x="28256" y="17463"/>
              </a:lnTo>
              <a:lnTo>
                <a:pt x="-19817" y="17463"/>
              </a:lnTo>
              <a:lnTo>
                <a:pt x="31591" y="28256"/>
              </a:lnTo>
              <a:lnTo>
                <a:pt x="-28549" y="-19817"/>
              </a:lnTo>
              <a:lnTo>
                <a:pt x="22860" y="-30610"/>
              </a:lnTo>
              <a:lnTo>
                <a:pt x="8732" y="-19817"/>
              </a:lnTo>
              <a:lnTo>
                <a:pt x="14128" y="2825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3">
      <selection activeCell="A1" sqref="A1:F59"/>
    </sheetView>
  </sheetViews>
  <sheetFormatPr defaultColWidth="9.140625" defaultRowHeight="12.75"/>
  <cols>
    <col min="1" max="1" width="51.28125" style="1" customWidth="1"/>
    <col min="2" max="2" width="5.421875" style="25" hidden="1" customWidth="1"/>
    <col min="3" max="6" width="12.57421875" style="1" customWidth="1"/>
    <col min="7" max="7" width="9.140625" style="1" customWidth="1"/>
    <col min="8" max="8" width="11.140625" style="1" customWidth="1"/>
    <col min="9" max="9" width="12.140625" style="1" customWidth="1"/>
    <col min="10" max="10" width="10.7109375" style="1" customWidth="1"/>
    <col min="11" max="11" width="10.8515625" style="1" customWidth="1"/>
    <col min="12" max="16384" width="9.140625" style="1" customWidth="1"/>
  </cols>
  <sheetData>
    <row r="1" spans="1:6" ht="24.75" customHeight="1">
      <c r="A1" s="183" t="s">
        <v>53</v>
      </c>
      <c r="B1" s="183"/>
      <c r="C1" s="183"/>
      <c r="D1" s="183"/>
      <c r="E1" s="183"/>
      <c r="F1" s="183"/>
    </row>
    <row r="2" spans="1:6" ht="24.75" customHeight="1">
      <c r="A2" s="183" t="s">
        <v>47</v>
      </c>
      <c r="B2" s="183"/>
      <c r="C2" s="183"/>
      <c r="D2" s="183"/>
      <c r="E2" s="183"/>
      <c r="F2" s="183"/>
    </row>
    <row r="3" spans="1:6" ht="24.75" customHeight="1">
      <c r="A3" s="183" t="s">
        <v>110</v>
      </c>
      <c r="B3" s="183"/>
      <c r="C3" s="183"/>
      <c r="D3" s="183"/>
      <c r="E3" s="183"/>
      <c r="F3" s="183"/>
    </row>
    <row r="4" spans="7:11" ht="18" customHeight="1">
      <c r="G4" s="2"/>
      <c r="H4" s="2"/>
      <c r="I4" s="2"/>
      <c r="J4" s="2"/>
      <c r="K4" s="2"/>
    </row>
    <row r="5" spans="1:11" ht="12.75">
      <c r="A5" s="187"/>
      <c r="B5" s="186" t="s">
        <v>0</v>
      </c>
      <c r="C5" s="185" t="s">
        <v>109</v>
      </c>
      <c r="D5" s="186"/>
      <c r="E5" s="185" t="s">
        <v>88</v>
      </c>
      <c r="F5" s="186"/>
      <c r="G5" s="4"/>
      <c r="H5" s="4"/>
      <c r="I5" s="4"/>
      <c r="J5" s="4"/>
      <c r="K5" s="4"/>
    </row>
    <row r="6" spans="1:11" ht="15.75" customHeight="1">
      <c r="A6" s="188"/>
      <c r="B6" s="186"/>
      <c r="C6" s="90" t="s">
        <v>46</v>
      </c>
      <c r="D6" s="89" t="s">
        <v>73</v>
      </c>
      <c r="E6" s="90" t="s">
        <v>46</v>
      </c>
      <c r="F6" s="89" t="s">
        <v>73</v>
      </c>
      <c r="G6" s="4"/>
      <c r="H6" s="7"/>
      <c r="I6" s="5"/>
      <c r="J6" s="3"/>
      <c r="K6" s="3"/>
    </row>
    <row r="7" spans="1:11" ht="12.75">
      <c r="A7" s="184" t="s">
        <v>18</v>
      </c>
      <c r="B7" s="184"/>
      <c r="C7" s="92"/>
      <c r="D7" s="93"/>
      <c r="E7" s="92"/>
      <c r="F7" s="93"/>
      <c r="G7" s="2"/>
      <c r="H7" s="8"/>
      <c r="I7" s="5"/>
      <c r="J7" s="2"/>
      <c r="K7" s="2"/>
    </row>
    <row r="8" spans="1:11" ht="12.75">
      <c r="A8" s="94" t="s">
        <v>1</v>
      </c>
      <c r="B8" s="95">
        <v>6</v>
      </c>
      <c r="C8" s="96">
        <v>7684</v>
      </c>
      <c r="D8" s="97">
        <f aca="true" t="shared" si="0" ref="D8:D23">C8/12.26</f>
        <v>626.7536704730832</v>
      </c>
      <c r="E8" s="96">
        <v>9780</v>
      </c>
      <c r="F8" s="97">
        <f aca="true" t="shared" si="1" ref="F8:F23">E8/12.26</f>
        <v>797.7161500815661</v>
      </c>
      <c r="G8" s="2"/>
      <c r="H8" s="8"/>
      <c r="I8" s="2"/>
      <c r="J8" s="2"/>
      <c r="K8" s="2"/>
    </row>
    <row r="9" spans="1:11" ht="12.75">
      <c r="A9" s="98" t="s">
        <v>74</v>
      </c>
      <c r="B9" s="95">
        <v>7</v>
      </c>
      <c r="C9" s="96">
        <v>72677</v>
      </c>
      <c r="D9" s="97">
        <f t="shared" si="0"/>
        <v>5927.977161500816</v>
      </c>
      <c r="E9" s="96">
        <v>52199</v>
      </c>
      <c r="F9" s="97">
        <f t="shared" si="1"/>
        <v>4257.667210440457</v>
      </c>
      <c r="G9" s="2"/>
      <c r="H9" s="2"/>
      <c r="I9" s="2"/>
      <c r="J9" s="2"/>
      <c r="K9" s="2"/>
    </row>
    <row r="10" spans="1:11" ht="12.75">
      <c r="A10" s="94" t="s">
        <v>5</v>
      </c>
      <c r="B10" s="95">
        <v>8</v>
      </c>
      <c r="C10" s="96">
        <v>15627</v>
      </c>
      <c r="D10" s="97">
        <f t="shared" si="0"/>
        <v>1274.6329526916802</v>
      </c>
      <c r="E10" s="96">
        <v>22012</v>
      </c>
      <c r="F10" s="97">
        <f t="shared" si="1"/>
        <v>1795.4323001631321</v>
      </c>
      <c r="G10" s="2"/>
      <c r="H10" s="2"/>
      <c r="I10" s="2"/>
      <c r="J10" s="2"/>
      <c r="K10" s="2"/>
    </row>
    <row r="11" spans="1:11" ht="12.75">
      <c r="A11" s="94" t="s">
        <v>6</v>
      </c>
      <c r="B11" s="95">
        <v>9</v>
      </c>
      <c r="C11" s="96">
        <v>40425</v>
      </c>
      <c r="D11" s="97">
        <f t="shared" si="0"/>
        <v>3297.3083197389888</v>
      </c>
      <c r="E11" s="96">
        <v>17312</v>
      </c>
      <c r="F11" s="97">
        <f t="shared" si="1"/>
        <v>1412.0717781402936</v>
      </c>
      <c r="G11" s="2"/>
      <c r="H11" s="2"/>
      <c r="I11" s="2"/>
      <c r="J11" s="2"/>
      <c r="K11" s="2"/>
    </row>
    <row r="12" spans="1:11" ht="12.75">
      <c r="A12" s="98" t="s">
        <v>71</v>
      </c>
      <c r="B12" s="95">
        <v>10</v>
      </c>
      <c r="C12" s="96">
        <v>4336</v>
      </c>
      <c r="D12" s="97">
        <f t="shared" si="0"/>
        <v>353.6704730831974</v>
      </c>
      <c r="E12" s="96">
        <v>6745</v>
      </c>
      <c r="F12" s="97">
        <f t="shared" si="1"/>
        <v>550.163132137031</v>
      </c>
      <c r="G12" s="2"/>
      <c r="H12" s="2"/>
      <c r="I12" s="2"/>
      <c r="J12" s="2"/>
      <c r="K12" s="2"/>
    </row>
    <row r="13" spans="1:11" ht="12.75">
      <c r="A13" s="98" t="s">
        <v>122</v>
      </c>
      <c r="B13" s="95">
        <v>11</v>
      </c>
      <c r="C13" s="96">
        <v>352083</v>
      </c>
      <c r="D13" s="97">
        <f t="shared" si="0"/>
        <v>28718.026101141924</v>
      </c>
      <c r="E13" s="96">
        <v>320289</v>
      </c>
      <c r="F13" s="97">
        <f t="shared" si="1"/>
        <v>26124.714518760196</v>
      </c>
      <c r="G13" s="2"/>
      <c r="H13" s="2"/>
      <c r="I13" s="2"/>
      <c r="J13" s="2"/>
      <c r="K13" s="2"/>
    </row>
    <row r="14" spans="1:11" ht="12.75">
      <c r="A14" s="94" t="s">
        <v>48</v>
      </c>
      <c r="B14" s="95">
        <v>12</v>
      </c>
      <c r="C14" s="96">
        <v>11339</v>
      </c>
      <c r="D14" s="97">
        <f t="shared" si="0"/>
        <v>924.8776508972268</v>
      </c>
      <c r="E14" s="96">
        <v>31711</v>
      </c>
      <c r="F14" s="97">
        <f t="shared" si="1"/>
        <v>2586.541598694943</v>
      </c>
      <c r="G14" s="2"/>
      <c r="H14" s="2"/>
      <c r="I14" s="2"/>
      <c r="J14" s="2"/>
      <c r="K14" s="2"/>
    </row>
    <row r="15" spans="1:11" ht="12.75">
      <c r="A15" s="98" t="s">
        <v>123</v>
      </c>
      <c r="B15" s="95"/>
      <c r="C15" s="96">
        <v>48565</v>
      </c>
      <c r="D15" s="97">
        <f t="shared" si="0"/>
        <v>3961.256117455139</v>
      </c>
      <c r="E15" s="96">
        <v>48498</v>
      </c>
      <c r="F15" s="97">
        <f t="shared" si="1"/>
        <v>3955.7911908646006</v>
      </c>
      <c r="G15" s="2"/>
      <c r="H15" s="2"/>
      <c r="I15" s="2"/>
      <c r="J15" s="2"/>
      <c r="K15" s="2"/>
    </row>
    <row r="16" spans="1:11" ht="12.75">
      <c r="A16" s="94" t="s">
        <v>7</v>
      </c>
      <c r="B16" s="95">
        <v>13</v>
      </c>
      <c r="C16" s="96">
        <v>39222</v>
      </c>
      <c r="D16" s="97">
        <f t="shared" si="0"/>
        <v>3199.184339314845</v>
      </c>
      <c r="E16" s="96">
        <v>22175</v>
      </c>
      <c r="F16" s="97">
        <f t="shared" si="1"/>
        <v>1808.7275693311583</v>
      </c>
      <c r="G16" s="8"/>
      <c r="H16" s="2"/>
      <c r="I16" s="2"/>
      <c r="J16" s="2"/>
      <c r="K16" s="2"/>
    </row>
    <row r="17" spans="1:11" ht="12.75">
      <c r="A17" s="94" t="s">
        <v>2</v>
      </c>
      <c r="B17" s="95">
        <v>14</v>
      </c>
      <c r="C17" s="96">
        <v>7774</v>
      </c>
      <c r="D17" s="97">
        <f t="shared" si="0"/>
        <v>634.094616639478</v>
      </c>
      <c r="E17" s="96">
        <v>13485</v>
      </c>
      <c r="F17" s="97">
        <f t="shared" si="1"/>
        <v>1099.9184339314845</v>
      </c>
      <c r="G17" s="8"/>
      <c r="H17" s="2"/>
      <c r="I17" s="2"/>
      <c r="J17" s="2"/>
      <c r="K17" s="2"/>
    </row>
    <row r="18" spans="1:11" ht="12.75">
      <c r="A18" s="94" t="s">
        <v>49</v>
      </c>
      <c r="B18" s="95">
        <f>B17+1</f>
        <v>15</v>
      </c>
      <c r="C18" s="96">
        <v>14089</v>
      </c>
      <c r="D18" s="97">
        <f t="shared" si="0"/>
        <v>1149.1843393148451</v>
      </c>
      <c r="E18" s="96">
        <v>10283</v>
      </c>
      <c r="F18" s="97">
        <f t="shared" si="1"/>
        <v>838.7438825448613</v>
      </c>
      <c r="G18" s="2"/>
      <c r="H18" s="2"/>
      <c r="I18" s="2"/>
      <c r="J18" s="2"/>
      <c r="K18" s="2"/>
    </row>
    <row r="19" spans="1:11" ht="12.75">
      <c r="A19" s="98" t="s">
        <v>124</v>
      </c>
      <c r="B19" s="95"/>
      <c r="C19" s="96">
        <v>11599</v>
      </c>
      <c r="D19" s="97">
        <f t="shared" si="0"/>
        <v>946.0848287112561</v>
      </c>
      <c r="E19" s="96">
        <v>0</v>
      </c>
      <c r="F19" s="97">
        <f t="shared" si="1"/>
        <v>0</v>
      </c>
      <c r="G19" s="2"/>
      <c r="H19" s="2"/>
      <c r="I19" s="2"/>
      <c r="J19" s="2"/>
      <c r="K19" s="2"/>
    </row>
    <row r="20" spans="1:11" ht="12.75">
      <c r="A20" s="98" t="s">
        <v>125</v>
      </c>
      <c r="B20" s="95">
        <v>16</v>
      </c>
      <c r="C20" s="96">
        <v>64766</v>
      </c>
      <c r="D20" s="97">
        <f t="shared" si="0"/>
        <v>5282.707993474714</v>
      </c>
      <c r="E20" s="96">
        <v>23292</v>
      </c>
      <c r="F20" s="97">
        <f t="shared" si="1"/>
        <v>1899.836867862969</v>
      </c>
      <c r="G20" s="2"/>
      <c r="H20" s="2"/>
      <c r="I20" s="2"/>
      <c r="J20" s="2"/>
      <c r="K20" s="2"/>
    </row>
    <row r="21" spans="1:11" ht="12.75">
      <c r="A21" s="98" t="s">
        <v>126</v>
      </c>
      <c r="B21" s="95"/>
      <c r="C21" s="96">
        <v>2417</v>
      </c>
      <c r="D21" s="97">
        <f t="shared" si="0"/>
        <v>197.1451876019576</v>
      </c>
      <c r="E21" s="96">
        <v>2345</v>
      </c>
      <c r="F21" s="97">
        <f t="shared" si="1"/>
        <v>191.27243066884176</v>
      </c>
      <c r="G21" s="2"/>
      <c r="H21" s="2"/>
      <c r="I21" s="2"/>
      <c r="J21" s="2"/>
      <c r="K21" s="2"/>
    </row>
    <row r="22" spans="1:11" ht="12.75">
      <c r="A22" s="94" t="s">
        <v>3</v>
      </c>
      <c r="B22" s="95">
        <v>17</v>
      </c>
      <c r="C22" s="99">
        <v>32086</v>
      </c>
      <c r="D22" s="97">
        <f t="shared" si="0"/>
        <v>2617.1288743882546</v>
      </c>
      <c r="E22" s="99">
        <v>25628</v>
      </c>
      <c r="F22" s="97">
        <f t="shared" si="1"/>
        <v>2090.3752039151714</v>
      </c>
      <c r="G22" s="2"/>
      <c r="H22" s="2"/>
      <c r="I22" s="2"/>
      <c r="J22" s="2"/>
      <c r="K22" s="2"/>
    </row>
    <row r="23" spans="1:11" ht="12.75">
      <c r="A23" s="94" t="s">
        <v>4</v>
      </c>
      <c r="B23" s="95">
        <v>18</v>
      </c>
      <c r="C23" s="100">
        <v>0</v>
      </c>
      <c r="D23" s="97">
        <f t="shared" si="0"/>
        <v>0</v>
      </c>
      <c r="E23" s="100">
        <v>7612</v>
      </c>
      <c r="F23" s="97">
        <f t="shared" si="1"/>
        <v>620.8809135399674</v>
      </c>
      <c r="G23" s="2"/>
      <c r="H23" s="2"/>
      <c r="I23" s="2"/>
      <c r="J23" s="2"/>
      <c r="K23" s="2"/>
    </row>
    <row r="24" spans="1:11" ht="14.25" customHeight="1">
      <c r="A24" s="91" t="s">
        <v>63</v>
      </c>
      <c r="B24" s="95"/>
      <c r="C24" s="74">
        <f>SUM(C8:C23)</f>
        <v>724689</v>
      </c>
      <c r="D24" s="101">
        <f>SUM(D8:D23)</f>
        <v>59110.032626427404</v>
      </c>
      <c r="E24" s="74">
        <f>SUM(E8:E23)</f>
        <v>613366</v>
      </c>
      <c r="F24" s="101">
        <f>SUM(F8:F23)</f>
        <v>50029.85318107667</v>
      </c>
      <c r="G24" s="2"/>
      <c r="H24" s="2"/>
      <c r="I24" s="2"/>
      <c r="J24" s="2"/>
      <c r="K24" s="2"/>
    </row>
    <row r="25" spans="1:11" ht="7.5" customHeight="1" hidden="1">
      <c r="A25" s="91"/>
      <c r="B25" s="95"/>
      <c r="C25" s="102"/>
      <c r="D25" s="103"/>
      <c r="E25" s="103"/>
      <c r="F25" s="103"/>
      <c r="G25" s="2"/>
      <c r="H25" s="2"/>
      <c r="I25" s="2"/>
      <c r="J25" s="2"/>
      <c r="K25" s="2"/>
    </row>
    <row r="26" spans="1:11" ht="16.5" customHeight="1">
      <c r="A26" s="104" t="s">
        <v>17</v>
      </c>
      <c r="B26" s="105"/>
      <c r="C26" s="106"/>
      <c r="D26" s="106"/>
      <c r="E26" s="106"/>
      <c r="F26" s="106"/>
      <c r="G26" s="2"/>
      <c r="H26" s="2"/>
      <c r="I26" s="2"/>
      <c r="J26" s="2"/>
      <c r="K26" s="2"/>
    </row>
    <row r="27" spans="1:11" ht="12.75">
      <c r="A27" s="98" t="s">
        <v>75</v>
      </c>
      <c r="B27" s="107">
        <v>19</v>
      </c>
      <c r="C27" s="108">
        <v>9151</v>
      </c>
      <c r="D27" s="97">
        <f aca="true" t="shared" si="2" ref="D27:D38">C27/12.26</f>
        <v>746.4110929853181</v>
      </c>
      <c r="E27" s="96">
        <v>18262</v>
      </c>
      <c r="F27" s="97">
        <f aca="true" t="shared" si="3" ref="F27:F38">E27/12.26</f>
        <v>1489.5595432300163</v>
      </c>
      <c r="G27" s="2"/>
      <c r="H27" s="2"/>
      <c r="I27" s="2"/>
      <c r="J27" s="2"/>
      <c r="K27" s="2"/>
    </row>
    <row r="28" spans="1:11" ht="12.75">
      <c r="A28" s="94" t="s">
        <v>16</v>
      </c>
      <c r="B28" s="107">
        <v>20</v>
      </c>
      <c r="C28" s="109">
        <v>69508</v>
      </c>
      <c r="D28" s="97">
        <f t="shared" si="2"/>
        <v>5669.494290375204</v>
      </c>
      <c r="E28" s="110">
        <v>84318</v>
      </c>
      <c r="F28" s="97">
        <f t="shared" si="3"/>
        <v>6877.487765089722</v>
      </c>
      <c r="G28" s="2"/>
      <c r="H28" s="2"/>
      <c r="I28" s="2"/>
      <c r="J28" s="2"/>
      <c r="K28" s="2"/>
    </row>
    <row r="29" spans="1:11" ht="12.75">
      <c r="A29" s="94" t="s">
        <v>8</v>
      </c>
      <c r="B29" s="107">
        <v>21</v>
      </c>
      <c r="C29" s="109">
        <v>132074</v>
      </c>
      <c r="D29" s="97">
        <f t="shared" si="2"/>
        <v>10772.756933115825</v>
      </c>
      <c r="E29" s="110">
        <v>102428</v>
      </c>
      <c r="F29" s="97">
        <f t="shared" si="3"/>
        <v>8354.649265905384</v>
      </c>
      <c r="G29" s="2"/>
      <c r="H29" s="2"/>
      <c r="I29" s="2"/>
      <c r="J29" s="2"/>
      <c r="K29" s="2"/>
    </row>
    <row r="30" spans="1:11" ht="12.75">
      <c r="A30" s="94" t="s">
        <v>50</v>
      </c>
      <c r="B30" s="95">
        <v>22</v>
      </c>
      <c r="C30" s="111">
        <v>54564</v>
      </c>
      <c r="D30" s="97">
        <f t="shared" si="2"/>
        <v>4450.570962479608</v>
      </c>
      <c r="E30" s="112">
        <v>42432</v>
      </c>
      <c r="F30" s="97">
        <f t="shared" si="3"/>
        <v>3461.011419249592</v>
      </c>
      <c r="G30" s="2"/>
      <c r="H30" s="2"/>
      <c r="I30" s="2"/>
      <c r="J30" s="2"/>
      <c r="K30" s="2"/>
    </row>
    <row r="31" spans="1:11" ht="12.75">
      <c r="A31" s="94" t="s">
        <v>9</v>
      </c>
      <c r="B31" s="95">
        <v>23</v>
      </c>
      <c r="C31" s="108">
        <v>307369</v>
      </c>
      <c r="D31" s="97">
        <f t="shared" si="2"/>
        <v>25070.880913539968</v>
      </c>
      <c r="E31" s="96">
        <v>241358</v>
      </c>
      <c r="F31" s="97">
        <f t="shared" si="3"/>
        <v>19686.62316476346</v>
      </c>
      <c r="G31" s="2"/>
      <c r="H31" s="2"/>
      <c r="I31" s="2"/>
      <c r="J31" s="2"/>
      <c r="K31" s="2"/>
    </row>
    <row r="32" spans="1:11" ht="12.75">
      <c r="A32" s="94" t="s">
        <v>10</v>
      </c>
      <c r="B32" s="95">
        <f>B31+1</f>
        <v>24</v>
      </c>
      <c r="C32" s="108">
        <v>29468</v>
      </c>
      <c r="D32" s="97">
        <f t="shared" si="2"/>
        <v>2403.588907014682</v>
      </c>
      <c r="E32" s="96">
        <v>31246</v>
      </c>
      <c r="F32" s="97">
        <f t="shared" si="3"/>
        <v>2548.6133768352365</v>
      </c>
      <c r="G32" s="2"/>
      <c r="H32" s="2"/>
      <c r="I32" s="2"/>
      <c r="J32" s="2"/>
      <c r="K32" s="2"/>
    </row>
    <row r="33" spans="1:11" ht="12.75">
      <c r="A33" s="94" t="s">
        <v>66</v>
      </c>
      <c r="B33" s="95">
        <f>B32+1</f>
        <v>25</v>
      </c>
      <c r="C33" s="108">
        <v>31610</v>
      </c>
      <c r="D33" s="97">
        <f t="shared" si="2"/>
        <v>2578.3034257748777</v>
      </c>
      <c r="E33" s="96">
        <v>29310</v>
      </c>
      <c r="F33" s="97">
        <f t="shared" si="3"/>
        <v>2390.7014681892333</v>
      </c>
      <c r="G33" s="8"/>
      <c r="H33" s="2"/>
      <c r="I33" s="2"/>
      <c r="J33" s="2"/>
      <c r="K33" s="2"/>
    </row>
    <row r="34" spans="1:11" ht="12.75">
      <c r="A34" s="98" t="s">
        <v>111</v>
      </c>
      <c r="B34" s="95"/>
      <c r="C34" s="108">
        <v>2073</v>
      </c>
      <c r="D34" s="97">
        <f t="shared" si="2"/>
        <v>169.08646003262643</v>
      </c>
      <c r="E34" s="96">
        <v>3029</v>
      </c>
      <c r="F34" s="97">
        <f t="shared" si="3"/>
        <v>247.0636215334421</v>
      </c>
      <c r="G34" s="8"/>
      <c r="H34" s="2"/>
      <c r="I34" s="2"/>
      <c r="J34" s="2"/>
      <c r="K34" s="2"/>
    </row>
    <row r="35" spans="1:11" ht="12.75">
      <c r="A35" s="98" t="s">
        <v>76</v>
      </c>
      <c r="B35" s="95">
        <f>B33+1</f>
        <v>26</v>
      </c>
      <c r="C35" s="113">
        <v>8149</v>
      </c>
      <c r="D35" s="97">
        <f t="shared" si="2"/>
        <v>664.6818923327895</v>
      </c>
      <c r="E35" s="100">
        <v>18559</v>
      </c>
      <c r="F35" s="97">
        <f t="shared" si="3"/>
        <v>1513.784665579119</v>
      </c>
      <c r="G35" s="8"/>
      <c r="H35" s="2"/>
      <c r="I35" s="2"/>
      <c r="J35" s="2"/>
      <c r="K35" s="2"/>
    </row>
    <row r="36" spans="1:11" ht="12.75">
      <c r="A36" s="98" t="s">
        <v>127</v>
      </c>
      <c r="B36" s="95">
        <v>27</v>
      </c>
      <c r="C36" s="113">
        <v>5156</v>
      </c>
      <c r="D36" s="97">
        <f t="shared" si="2"/>
        <v>420.55464926590537</v>
      </c>
      <c r="E36" s="100">
        <v>4206</v>
      </c>
      <c r="F36" s="97">
        <f t="shared" si="3"/>
        <v>343.0668841761827</v>
      </c>
      <c r="G36" s="8"/>
      <c r="H36" s="2"/>
      <c r="I36" s="2"/>
      <c r="J36" s="2"/>
      <c r="K36" s="2"/>
    </row>
    <row r="37" spans="1:11" ht="12.75">
      <c r="A37" s="98" t="s">
        <v>94</v>
      </c>
      <c r="B37" s="95">
        <v>28</v>
      </c>
      <c r="C37" s="100">
        <v>260</v>
      </c>
      <c r="D37" s="97">
        <f t="shared" si="2"/>
        <v>21.207177814029365</v>
      </c>
      <c r="E37" s="113">
        <v>2300</v>
      </c>
      <c r="F37" s="97">
        <f t="shared" si="3"/>
        <v>187.60195758564439</v>
      </c>
      <c r="G37" s="8"/>
      <c r="H37" s="2"/>
      <c r="I37" s="2"/>
      <c r="J37" s="2"/>
      <c r="K37" s="2"/>
    </row>
    <row r="38" spans="1:11" ht="12.75">
      <c r="A38" s="94" t="s">
        <v>4</v>
      </c>
      <c r="B38" s="95"/>
      <c r="C38" s="100">
        <v>720</v>
      </c>
      <c r="D38" s="97">
        <f t="shared" si="2"/>
        <v>58.727569331158236</v>
      </c>
      <c r="E38" s="113">
        <v>0</v>
      </c>
      <c r="F38" s="97">
        <f t="shared" si="3"/>
        <v>0</v>
      </c>
      <c r="G38" s="8"/>
      <c r="H38" s="2"/>
      <c r="I38" s="2"/>
      <c r="J38" s="2"/>
      <c r="K38" s="2"/>
    </row>
    <row r="39" spans="1:11" ht="12" customHeight="1">
      <c r="A39" s="91" t="s">
        <v>11</v>
      </c>
      <c r="B39" s="105"/>
      <c r="C39" s="114">
        <f>SUM(C27:C38)</f>
        <v>650102</v>
      </c>
      <c r="D39" s="115">
        <f>SUM(D27:D38)</f>
        <v>53026.26427406199</v>
      </c>
      <c r="E39" s="116">
        <f>SUM(E27:E38)</f>
        <v>577448</v>
      </c>
      <c r="F39" s="115">
        <f>SUM(F27:F38)</f>
        <v>47100.16313213703</v>
      </c>
      <c r="G39" s="2"/>
      <c r="H39" s="2"/>
      <c r="I39" s="2"/>
      <c r="J39" s="2"/>
      <c r="K39" s="2"/>
    </row>
    <row r="40" spans="1:11" ht="1.5" customHeight="1" hidden="1">
      <c r="A40" s="91"/>
      <c r="B40" s="105"/>
      <c r="C40" s="117"/>
      <c r="D40" s="118"/>
      <c r="E40" s="118"/>
      <c r="F40" s="118"/>
      <c r="G40" s="2"/>
      <c r="H40" s="2"/>
      <c r="I40" s="2"/>
      <c r="J40" s="2"/>
      <c r="K40" s="2"/>
    </row>
    <row r="41" spans="1:11" ht="16.5" customHeight="1">
      <c r="A41" s="104" t="s">
        <v>12</v>
      </c>
      <c r="B41" s="105"/>
      <c r="C41" s="96"/>
      <c r="D41" s="106"/>
      <c r="E41" s="108"/>
      <c r="F41" s="106"/>
      <c r="G41" s="2"/>
      <c r="H41" s="2"/>
      <c r="I41" s="2"/>
      <c r="J41" s="2"/>
      <c r="K41" s="2"/>
    </row>
    <row r="42" spans="1:11" ht="12.75">
      <c r="A42" s="119" t="s">
        <v>19</v>
      </c>
      <c r="B42" s="95">
        <v>29</v>
      </c>
      <c r="C42" s="96">
        <v>22906</v>
      </c>
      <c r="D42" s="97">
        <f aca="true" t="shared" si="4" ref="D42:D48">C42/12.26</f>
        <v>1868.352365415987</v>
      </c>
      <c r="E42" s="108">
        <v>22906</v>
      </c>
      <c r="F42" s="97">
        <f aca="true" t="shared" si="5" ref="F42:F48">E42/12.26</f>
        <v>1868.352365415987</v>
      </c>
      <c r="G42" s="2"/>
      <c r="H42" s="2"/>
      <c r="I42" s="2"/>
      <c r="J42" s="2"/>
      <c r="K42" s="2"/>
    </row>
    <row r="43" spans="1:11" ht="12.75">
      <c r="A43" s="98" t="s">
        <v>112</v>
      </c>
      <c r="B43" s="95"/>
      <c r="C43" s="96">
        <v>-144</v>
      </c>
      <c r="D43" s="97">
        <f>(C43/12.26)</f>
        <v>-11.745513866231647</v>
      </c>
      <c r="E43" s="108">
        <v>-18</v>
      </c>
      <c r="F43" s="97">
        <f t="shared" si="5"/>
        <v>-1.468189233278956</v>
      </c>
      <c r="G43" s="2"/>
      <c r="H43" s="2"/>
      <c r="I43" s="2"/>
      <c r="J43" s="2"/>
      <c r="K43" s="2"/>
    </row>
    <row r="44" spans="1:11" ht="12.75">
      <c r="A44" s="94" t="s">
        <v>13</v>
      </c>
      <c r="B44" s="95">
        <v>30</v>
      </c>
      <c r="C44" s="96">
        <v>4439</v>
      </c>
      <c r="D44" s="97">
        <f t="shared" si="4"/>
        <v>362.07177814029365</v>
      </c>
      <c r="E44" s="108">
        <v>3408</v>
      </c>
      <c r="F44" s="97">
        <f t="shared" si="5"/>
        <v>277.97716150081567</v>
      </c>
      <c r="G44" s="2"/>
      <c r="H44" s="2"/>
      <c r="I44" s="2"/>
      <c r="J44" s="2"/>
      <c r="K44" s="2"/>
    </row>
    <row r="45" spans="1:11" ht="12.75">
      <c r="A45" s="120" t="s">
        <v>128</v>
      </c>
      <c r="B45" s="95"/>
      <c r="C45" s="96">
        <v>34887</v>
      </c>
      <c r="D45" s="97">
        <f t="shared" si="4"/>
        <v>2845.5954323001633</v>
      </c>
      <c r="E45" s="108">
        <v>0</v>
      </c>
      <c r="F45" s="97">
        <f t="shared" si="5"/>
        <v>0</v>
      </c>
      <c r="G45" s="2"/>
      <c r="H45" s="2"/>
      <c r="I45" s="2"/>
      <c r="J45" s="2"/>
      <c r="K45" s="2"/>
    </row>
    <row r="46" spans="1:11" ht="12.75">
      <c r="A46" s="119" t="s">
        <v>51</v>
      </c>
      <c r="B46" s="121">
        <v>31</v>
      </c>
      <c r="C46" s="108">
        <v>1245</v>
      </c>
      <c r="D46" s="97">
        <f t="shared" si="4"/>
        <v>101.54975530179445</v>
      </c>
      <c r="E46" s="108">
        <v>1245</v>
      </c>
      <c r="F46" s="97">
        <f t="shared" si="5"/>
        <v>101.54975530179445</v>
      </c>
      <c r="G46" s="2"/>
      <c r="H46" s="2"/>
      <c r="I46" s="2"/>
      <c r="J46" s="2"/>
      <c r="K46" s="2"/>
    </row>
    <row r="47" spans="1:11" ht="12.75">
      <c r="A47" s="122" t="s">
        <v>121</v>
      </c>
      <c r="B47" s="121"/>
      <c r="C47" s="108">
        <v>4233</v>
      </c>
      <c r="D47" s="97">
        <f t="shared" si="4"/>
        <v>345.26916802610117</v>
      </c>
      <c r="E47" s="108">
        <v>3964</v>
      </c>
      <c r="F47" s="97">
        <f t="shared" si="5"/>
        <v>323.3278955954323</v>
      </c>
      <c r="G47" s="2"/>
      <c r="H47" s="2"/>
      <c r="I47" s="2"/>
      <c r="J47" s="2"/>
      <c r="K47" s="2"/>
    </row>
    <row r="48" spans="1:11" ht="12.75">
      <c r="A48" s="122" t="s">
        <v>82</v>
      </c>
      <c r="B48" s="121"/>
      <c r="C48" s="116">
        <v>6208</v>
      </c>
      <c r="D48" s="101">
        <f t="shared" si="4"/>
        <v>506.3621533442088</v>
      </c>
      <c r="E48" s="116">
        <v>3245</v>
      </c>
      <c r="F48" s="101">
        <f t="shared" si="5"/>
        <v>264.6818923327896</v>
      </c>
      <c r="G48" s="141"/>
      <c r="H48" s="2"/>
      <c r="I48" s="2"/>
      <c r="J48" s="2"/>
      <c r="K48" s="2"/>
    </row>
    <row r="49" spans="1:11" ht="12.75">
      <c r="A49" s="123" t="s">
        <v>20</v>
      </c>
      <c r="B49" s="124"/>
      <c r="C49" s="125">
        <f>SUM(C42:C48)</f>
        <v>73774</v>
      </c>
      <c r="D49" s="126">
        <f>SUM(D42:D48)</f>
        <v>6017.455138662317</v>
      </c>
      <c r="E49" s="125">
        <f>SUM(E42:E48)</f>
        <v>34750</v>
      </c>
      <c r="F49" s="126">
        <f>SUM(F42:F48)</f>
        <v>2834.4208809135403</v>
      </c>
      <c r="G49" s="2"/>
      <c r="H49" s="2"/>
      <c r="I49" s="2"/>
      <c r="J49" s="2"/>
      <c r="K49" s="2"/>
    </row>
    <row r="50" spans="1:11" ht="12.75">
      <c r="A50" s="127" t="s">
        <v>21</v>
      </c>
      <c r="B50" s="121">
        <v>33</v>
      </c>
      <c r="C50" s="113">
        <v>813</v>
      </c>
      <c r="D50" s="97">
        <f>C50/12.26</f>
        <v>66.3132137030995</v>
      </c>
      <c r="E50" s="113">
        <v>1168</v>
      </c>
      <c r="F50" s="97">
        <f>E50/12.26</f>
        <v>95.26916802610114</v>
      </c>
      <c r="G50" s="32"/>
      <c r="H50" s="2"/>
      <c r="I50" s="2"/>
      <c r="J50" s="2"/>
      <c r="K50" s="2"/>
    </row>
    <row r="51" spans="1:11" ht="17.25" customHeight="1">
      <c r="A51" s="128" t="s">
        <v>14</v>
      </c>
      <c r="B51" s="124"/>
      <c r="C51" s="116">
        <f>C50+C49</f>
        <v>74587</v>
      </c>
      <c r="D51" s="115">
        <v>6083</v>
      </c>
      <c r="E51" s="116">
        <f>E50+E49</f>
        <v>35918</v>
      </c>
      <c r="F51" s="115">
        <v>2929</v>
      </c>
      <c r="G51" s="2"/>
      <c r="H51" s="2"/>
      <c r="I51" s="2"/>
      <c r="J51" s="2"/>
      <c r="K51" s="2"/>
    </row>
    <row r="52" spans="1:11" ht="12.75">
      <c r="A52" s="129" t="s">
        <v>22</v>
      </c>
      <c r="B52" s="130"/>
      <c r="C52" s="116">
        <f>C51+C39</f>
        <v>724689</v>
      </c>
      <c r="D52" s="115">
        <f>D51+D39</f>
        <v>59109.26427406199</v>
      </c>
      <c r="E52" s="116">
        <f>E51+E39</f>
        <v>613366</v>
      </c>
      <c r="F52" s="115">
        <f>F51+F39</f>
        <v>50029.16313213703</v>
      </c>
      <c r="G52" s="2"/>
      <c r="H52" s="2"/>
      <c r="I52" s="2"/>
      <c r="J52" s="2"/>
      <c r="K52" s="2"/>
    </row>
    <row r="53" spans="1:11" ht="12.75">
      <c r="A53" s="119" t="s">
        <v>23</v>
      </c>
      <c r="B53" s="121"/>
      <c r="C53" s="131">
        <v>21454</v>
      </c>
      <c r="D53" s="97">
        <f>C53/12.26</f>
        <v>1749.9184339314845</v>
      </c>
      <c r="E53" s="131">
        <v>32008</v>
      </c>
      <c r="F53" s="97">
        <f>E53/12.26</f>
        <v>2610.766721044046</v>
      </c>
      <c r="G53" s="2"/>
      <c r="H53" s="2"/>
      <c r="I53" s="2"/>
      <c r="J53" s="2"/>
      <c r="K53" s="2"/>
    </row>
    <row r="54" spans="1:11" ht="12.75">
      <c r="A54" s="119" t="s">
        <v>52</v>
      </c>
      <c r="B54" s="121"/>
      <c r="C54" s="108">
        <v>61814</v>
      </c>
      <c r="D54" s="97">
        <f>C54/12.26</f>
        <v>5041.924959216966</v>
      </c>
      <c r="E54" s="108">
        <v>61874</v>
      </c>
      <c r="F54" s="97">
        <f>E54/12.26</f>
        <v>5046.818923327895</v>
      </c>
      <c r="G54" s="2"/>
      <c r="H54" s="2"/>
      <c r="I54" s="2"/>
      <c r="J54" s="2"/>
      <c r="K54" s="2"/>
    </row>
    <row r="55" spans="1:11" ht="12.75">
      <c r="A55" s="119" t="s">
        <v>24</v>
      </c>
      <c r="B55" s="121"/>
      <c r="C55" s="108">
        <v>11780</v>
      </c>
      <c r="D55" s="97">
        <f>C55/12.26</f>
        <v>960.8482871125611</v>
      </c>
      <c r="E55" s="108">
        <v>14877</v>
      </c>
      <c r="F55" s="97">
        <f>E55/12.26</f>
        <v>1213.4584013050571</v>
      </c>
      <c r="G55" s="2"/>
      <c r="H55" s="2"/>
      <c r="I55" s="2"/>
      <c r="J55" s="2"/>
      <c r="K55" s="2"/>
    </row>
    <row r="56" spans="1:6" ht="12.75">
      <c r="A56" s="132" t="s">
        <v>15</v>
      </c>
      <c r="B56" s="95"/>
      <c r="C56" s="96">
        <v>10153</v>
      </c>
      <c r="D56" s="97">
        <f>C56/12.26</f>
        <v>828.1402936378466</v>
      </c>
      <c r="E56" s="96">
        <v>10264</v>
      </c>
      <c r="F56" s="97">
        <f>E56/12.26</f>
        <v>837.1941272430669</v>
      </c>
    </row>
    <row r="57" spans="1:6" ht="12.75" customHeight="1">
      <c r="A57" s="182" t="s">
        <v>118</v>
      </c>
      <c r="B57" s="182"/>
      <c r="C57" s="182"/>
      <c r="D57" s="182"/>
      <c r="E57" s="182"/>
      <c r="F57" s="182"/>
    </row>
    <row r="58" spans="1:6" ht="12.75">
      <c r="A58" s="182"/>
      <c r="B58" s="182"/>
      <c r="C58" s="182"/>
      <c r="D58" s="182"/>
      <c r="E58" s="182"/>
      <c r="F58" s="182"/>
    </row>
    <row r="59" spans="1:6" ht="37.5" customHeight="1">
      <c r="A59" s="180" t="s">
        <v>130</v>
      </c>
      <c r="B59" s="181"/>
      <c r="C59" s="181"/>
      <c r="D59" s="181"/>
      <c r="E59" s="181"/>
      <c r="F59" s="181"/>
    </row>
    <row r="60" spans="1:6" ht="12.75">
      <c r="A60" s="30"/>
      <c r="B60" s="30"/>
      <c r="C60" s="30"/>
      <c r="D60" s="30"/>
      <c r="E60" s="30"/>
      <c r="F60" s="30"/>
    </row>
    <row r="61" spans="1:6" ht="12.75">
      <c r="A61" s="30"/>
      <c r="B61" s="30"/>
      <c r="C61" s="30"/>
      <c r="D61" s="30"/>
      <c r="E61" s="30"/>
      <c r="F61" s="30"/>
    </row>
    <row r="62" spans="1:6" ht="12.75">
      <c r="A62" s="2"/>
      <c r="B62" s="26"/>
      <c r="C62" s="2"/>
      <c r="D62" s="2"/>
      <c r="E62" s="2"/>
      <c r="F62" s="2"/>
    </row>
    <row r="63" spans="1:6" ht="12.75">
      <c r="A63" s="2"/>
      <c r="B63" s="26"/>
      <c r="C63" s="2"/>
      <c r="D63" s="2"/>
      <c r="E63" s="2"/>
      <c r="F63" s="2"/>
    </row>
  </sheetData>
  <sheetProtection/>
  <mergeCells count="10">
    <mergeCell ref="A59:F59"/>
    <mergeCell ref="A57:F58"/>
    <mergeCell ref="A1:F1"/>
    <mergeCell ref="A2:F2"/>
    <mergeCell ref="A3:F3"/>
    <mergeCell ref="A7:B7"/>
    <mergeCell ref="E5:F5"/>
    <mergeCell ref="B5:B6"/>
    <mergeCell ref="A5:A6"/>
    <mergeCell ref="C5:D5"/>
  </mergeCells>
  <printOptions/>
  <pageMargins left="0" right="0" top="0.5" bottom="0.5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9">
      <selection activeCell="G1" sqref="A1:G36"/>
    </sheetView>
  </sheetViews>
  <sheetFormatPr defaultColWidth="9.140625" defaultRowHeight="12.75"/>
  <cols>
    <col min="1" max="1" width="42.7109375" style="0" customWidth="1"/>
    <col min="2" max="2" width="4.7109375" style="19" hidden="1" customWidth="1"/>
    <col min="3" max="6" width="12.57421875" style="0" customWidth="1"/>
  </cols>
  <sheetData>
    <row r="2" spans="1:6" ht="24.75" customHeight="1">
      <c r="A2" s="183" t="s">
        <v>53</v>
      </c>
      <c r="B2" s="183"/>
      <c r="C2" s="183"/>
      <c r="D2" s="183"/>
      <c r="E2" s="183"/>
      <c r="F2" s="183"/>
    </row>
    <row r="3" spans="1:6" ht="24.75" customHeight="1">
      <c r="A3" s="183" t="s">
        <v>54</v>
      </c>
      <c r="B3" s="183"/>
      <c r="C3" s="183"/>
      <c r="D3" s="183"/>
      <c r="E3" s="183"/>
      <c r="F3" s="183"/>
    </row>
    <row r="4" spans="1:10" ht="24.75" customHeight="1">
      <c r="A4" s="183" t="s">
        <v>108</v>
      </c>
      <c r="B4" s="183"/>
      <c r="C4" s="183"/>
      <c r="D4" s="183"/>
      <c r="E4" s="183"/>
      <c r="F4" s="183"/>
      <c r="J4" s="76"/>
    </row>
    <row r="5" spans="1:6" ht="18.75">
      <c r="A5" s="11"/>
      <c r="B5" s="18"/>
      <c r="C5" s="12"/>
      <c r="D5" s="12"/>
      <c r="E5" s="12"/>
      <c r="F5" s="12"/>
    </row>
    <row r="6" spans="1:6" ht="12.75">
      <c r="A6" s="192"/>
      <c r="B6" s="193" t="s">
        <v>0</v>
      </c>
      <c r="C6" s="190" t="s">
        <v>109</v>
      </c>
      <c r="D6" s="193"/>
      <c r="E6" s="190" t="s">
        <v>88</v>
      </c>
      <c r="F6" s="191"/>
    </row>
    <row r="7" spans="1:6" ht="12.75">
      <c r="A7" s="192"/>
      <c r="B7" s="193"/>
      <c r="C7" s="38" t="s">
        <v>46</v>
      </c>
      <c r="D7" s="39" t="s">
        <v>61</v>
      </c>
      <c r="E7" s="38" t="s">
        <v>46</v>
      </c>
      <c r="F7" s="40" t="s">
        <v>61</v>
      </c>
    </row>
    <row r="8" spans="1:9" ht="18.75" customHeight="1">
      <c r="A8" s="45" t="s">
        <v>106</v>
      </c>
      <c r="B8" s="46"/>
      <c r="C8" s="47"/>
      <c r="D8" s="82"/>
      <c r="E8" s="47"/>
      <c r="F8" s="82"/>
      <c r="I8" s="10"/>
    </row>
    <row r="9" spans="1:10" ht="15" customHeight="1">
      <c r="A9" s="48" t="s">
        <v>129</v>
      </c>
      <c r="B9" s="49">
        <v>34</v>
      </c>
      <c r="C9" s="50">
        <v>33222</v>
      </c>
      <c r="D9" s="83">
        <f>C9/12.26</f>
        <v>2709.7879282218596</v>
      </c>
      <c r="E9" s="50">
        <v>30076</v>
      </c>
      <c r="F9" s="83">
        <f>E9/12.26</f>
        <v>2453.1810766721046</v>
      </c>
      <c r="I9" s="10"/>
      <c r="J9" s="5"/>
    </row>
    <row r="10" spans="1:9" ht="12.75">
      <c r="A10" s="48" t="s">
        <v>95</v>
      </c>
      <c r="B10" s="49">
        <v>35</v>
      </c>
      <c r="C10" s="51">
        <v>20401</v>
      </c>
      <c r="D10" s="84">
        <f>C10/12.26</f>
        <v>1664.0293637846655</v>
      </c>
      <c r="E10" s="51">
        <v>4935</v>
      </c>
      <c r="F10" s="84">
        <f>E10/12.26</f>
        <v>402.52854812398044</v>
      </c>
      <c r="I10" s="9"/>
    </row>
    <row r="11" spans="1:9" ht="12.75">
      <c r="A11" s="45" t="s">
        <v>27</v>
      </c>
      <c r="B11" s="52"/>
      <c r="C11" s="53">
        <f>SUM(C9:C10)</f>
        <v>53623</v>
      </c>
      <c r="D11" s="85">
        <f>SUM(D9:D10)</f>
        <v>4373.817292006525</v>
      </c>
      <c r="E11" s="53">
        <f>SUM(E9:E10)</f>
        <v>35011</v>
      </c>
      <c r="F11" s="85">
        <f>SUM(F9:F10)</f>
        <v>2855.709624796085</v>
      </c>
      <c r="I11" s="9"/>
    </row>
    <row r="12" spans="1:9" ht="12.75">
      <c r="A12" s="48" t="s">
        <v>89</v>
      </c>
      <c r="B12" s="49">
        <v>36</v>
      </c>
      <c r="C12" s="169">
        <v>-41829</v>
      </c>
      <c r="D12" s="133">
        <f>C12/12.26</f>
        <v>-3411.8270799347474</v>
      </c>
      <c r="E12" s="170">
        <v>-23118</v>
      </c>
      <c r="F12" s="133">
        <f>E12/12.26</f>
        <v>-1885.6443719412725</v>
      </c>
      <c r="I12" s="9"/>
    </row>
    <row r="13" spans="1:9" ht="24.75" customHeight="1">
      <c r="A13" s="48" t="s">
        <v>105</v>
      </c>
      <c r="B13" s="49">
        <v>37</v>
      </c>
      <c r="C13" s="170">
        <v>-1116</v>
      </c>
      <c r="D13" s="133">
        <f>C13/12.26</f>
        <v>-91.02773246329527</v>
      </c>
      <c r="E13" s="50">
        <v>0</v>
      </c>
      <c r="F13" s="83">
        <f>E13/12.26</f>
        <v>0</v>
      </c>
      <c r="I13" s="9"/>
    </row>
    <row r="14" spans="1:6" ht="17.25" customHeight="1">
      <c r="A14" s="45" t="s">
        <v>90</v>
      </c>
      <c r="B14" s="46"/>
      <c r="C14" s="171">
        <f>SUM(C12:C13)</f>
        <v>-42945</v>
      </c>
      <c r="D14" s="172">
        <f>SUM(D12:D13)</f>
        <v>-3502.8548123980427</v>
      </c>
      <c r="E14" s="171">
        <f>SUM(E12:E13)</f>
        <v>-23118</v>
      </c>
      <c r="F14" s="172">
        <f>SUM(F12:F13)</f>
        <v>-1885.6443719412725</v>
      </c>
    </row>
    <row r="15" spans="1:6" ht="12" customHeight="1">
      <c r="A15" s="45" t="s">
        <v>91</v>
      </c>
      <c r="B15" s="46"/>
      <c r="C15" s="53">
        <f>C11+C14</f>
        <v>10678</v>
      </c>
      <c r="D15" s="85">
        <f>D11+D14</f>
        <v>870.9624796084827</v>
      </c>
      <c r="E15" s="53">
        <f>E11+E14</f>
        <v>11893</v>
      </c>
      <c r="F15" s="85">
        <f>F11+F14</f>
        <v>970.0652528548123</v>
      </c>
    </row>
    <row r="16" spans="1:6" ht="12" customHeight="1">
      <c r="A16" s="54"/>
      <c r="B16" s="46"/>
      <c r="C16" s="53"/>
      <c r="D16" s="85"/>
      <c r="E16" s="53"/>
      <c r="F16" s="85"/>
    </row>
    <row r="17" spans="1:6" ht="12" customHeight="1">
      <c r="A17" s="189" t="s">
        <v>28</v>
      </c>
      <c r="B17" s="189"/>
      <c r="C17" s="53"/>
      <c r="D17" s="85"/>
      <c r="E17" s="53"/>
      <c r="F17" s="85"/>
    </row>
    <row r="18" spans="1:6" ht="12.75">
      <c r="A18" s="48" t="s">
        <v>84</v>
      </c>
      <c r="C18" s="50">
        <v>4843</v>
      </c>
      <c r="D18" s="133">
        <f>C18/12.26</f>
        <v>395.02446982055466</v>
      </c>
      <c r="E18" s="50">
        <v>5512</v>
      </c>
      <c r="F18" s="86">
        <f>E18/12.26</f>
        <v>449.5921696574225</v>
      </c>
    </row>
    <row r="19" spans="1:6" ht="14.25" customHeight="1">
      <c r="A19" s="48" t="s">
        <v>92</v>
      </c>
      <c r="B19" s="49">
        <v>38</v>
      </c>
      <c r="C19" s="50">
        <v>526</v>
      </c>
      <c r="D19" s="86">
        <f>C19/12.26</f>
        <v>42.90375203915171</v>
      </c>
      <c r="E19" s="170">
        <v>-2970</v>
      </c>
      <c r="F19" s="133">
        <f>E19/12.26</f>
        <v>-242.25122349102773</v>
      </c>
    </row>
    <row r="20" spans="1:6" ht="12.75">
      <c r="A20" s="48" t="s">
        <v>26</v>
      </c>
      <c r="B20" s="49">
        <v>39</v>
      </c>
      <c r="C20" s="55">
        <v>24457</v>
      </c>
      <c r="D20" s="150">
        <f>C20/12.26</f>
        <v>1994.8613376835237</v>
      </c>
      <c r="E20" s="143">
        <v>21883</v>
      </c>
      <c r="F20" s="150">
        <f>E20/12.26</f>
        <v>1784.910277324633</v>
      </c>
    </row>
    <row r="21" spans="1:8" ht="12.75">
      <c r="A21" s="45" t="s">
        <v>27</v>
      </c>
      <c r="B21" s="49">
        <v>40</v>
      </c>
      <c r="C21" s="173">
        <f>SUM(C18:C20)</f>
        <v>29826</v>
      </c>
      <c r="D21" s="126">
        <f>SUM(D18:D20)</f>
        <v>2432.78955954323</v>
      </c>
      <c r="E21" s="173">
        <f>SUM(E18:E20)</f>
        <v>24425</v>
      </c>
      <c r="F21" s="126">
        <f>SUM(F18:F20)+1</f>
        <v>1993.2512234910278</v>
      </c>
      <c r="H21" s="144"/>
    </row>
    <row r="22" spans="1:8" ht="17.25" customHeight="1">
      <c r="A22" s="56" t="s">
        <v>62</v>
      </c>
      <c r="B22" s="46"/>
      <c r="C22" s="73">
        <f>C15+C21</f>
        <v>40504</v>
      </c>
      <c r="D22" s="101">
        <f>D15+D21</f>
        <v>3303.752039151713</v>
      </c>
      <c r="E22" s="73">
        <f>E15+E21</f>
        <v>36318</v>
      </c>
      <c r="F22" s="101">
        <f>F15+F21</f>
        <v>2963.31647634584</v>
      </c>
      <c r="H22" s="144"/>
    </row>
    <row r="23" spans="2:6" ht="12.75">
      <c r="B23" s="46"/>
      <c r="C23" s="55"/>
      <c r="D23" s="79"/>
      <c r="E23" s="55"/>
      <c r="F23" s="79"/>
    </row>
    <row r="24" spans="1:6" ht="12.75">
      <c r="A24" s="45" t="s">
        <v>29</v>
      </c>
      <c r="B24" s="46"/>
      <c r="C24" s="171"/>
      <c r="D24" s="79"/>
      <c r="E24" s="55"/>
      <c r="F24" s="79"/>
    </row>
    <row r="25" spans="1:6" ht="12" customHeight="1">
      <c r="A25" s="48" t="s">
        <v>30</v>
      </c>
      <c r="B25" s="46"/>
      <c r="C25" s="170">
        <v>-17799</v>
      </c>
      <c r="D25" s="133">
        <f>C25/12.26</f>
        <v>-1451.794453507341</v>
      </c>
      <c r="E25" s="170">
        <v>-16027</v>
      </c>
      <c r="F25" s="133">
        <f>E25/12.26</f>
        <v>-1307.2593800978793</v>
      </c>
    </row>
    <row r="26" spans="1:6" ht="12.75">
      <c r="A26" s="57" t="s">
        <v>107</v>
      </c>
      <c r="B26" s="49">
        <v>41</v>
      </c>
      <c r="C26" s="170">
        <v>-7625</v>
      </c>
      <c r="D26" s="133">
        <f>C26/12.26</f>
        <v>-621.9412724306688</v>
      </c>
      <c r="E26" s="170">
        <v>-5930</v>
      </c>
      <c r="F26" s="133">
        <f>E26/12.26</f>
        <v>-483.6867862969005</v>
      </c>
    </row>
    <row r="27" spans="1:8" ht="12.75">
      <c r="A27" s="57" t="s">
        <v>93</v>
      </c>
      <c r="B27" s="49">
        <v>42</v>
      </c>
      <c r="C27" s="170">
        <v>-1712</v>
      </c>
      <c r="D27" s="133">
        <f>C27/12.26</f>
        <v>-139.6411092985318</v>
      </c>
      <c r="E27" s="170">
        <v>-1988</v>
      </c>
      <c r="F27" s="133">
        <f>E27/12.26</f>
        <v>-162.15334420880913</v>
      </c>
      <c r="H27" s="134"/>
    </row>
    <row r="28" spans="1:8" ht="12.75">
      <c r="A28" s="48" t="s">
        <v>65</v>
      </c>
      <c r="B28" s="46">
        <v>43</v>
      </c>
      <c r="C28" s="170">
        <v>-2447</v>
      </c>
      <c r="D28" s="133">
        <f>C28/12.26</f>
        <v>-199.59216965742252</v>
      </c>
      <c r="E28" s="170">
        <v>-1903</v>
      </c>
      <c r="F28" s="133">
        <f>E28/12.26</f>
        <v>-155.22022838499186</v>
      </c>
      <c r="H28" s="134"/>
    </row>
    <row r="29" spans="1:8" ht="12.75">
      <c r="A29" s="57" t="s">
        <v>79</v>
      </c>
      <c r="B29" s="49">
        <v>44</v>
      </c>
      <c r="C29" s="170">
        <v>-4808</v>
      </c>
      <c r="D29" s="133">
        <f>C29/12.26</f>
        <v>-392.1696574225122</v>
      </c>
      <c r="E29" s="170">
        <v>-4435</v>
      </c>
      <c r="F29" s="133">
        <f>E29/12.26</f>
        <v>-361.74551386623165</v>
      </c>
      <c r="H29" s="134"/>
    </row>
    <row r="30" spans="1:6" ht="12.75">
      <c r="A30" s="45" t="s">
        <v>55</v>
      </c>
      <c r="B30" s="49"/>
      <c r="C30" s="171">
        <f>SUM(C25:C29)</f>
        <v>-34391</v>
      </c>
      <c r="D30" s="172">
        <f>SUM(D25:D29)</f>
        <v>-2805.138662316476</v>
      </c>
      <c r="E30" s="171">
        <f>SUM(E25:E29)</f>
        <v>-30283</v>
      </c>
      <c r="F30" s="172">
        <f>SUM(F25:F29)</f>
        <v>-2470.0652528548126</v>
      </c>
    </row>
    <row r="31" spans="3:6" ht="12.75">
      <c r="C31" s="1"/>
      <c r="D31" s="174"/>
      <c r="E31" s="1"/>
      <c r="F31" s="174"/>
    </row>
    <row r="32" spans="1:6" ht="12.75">
      <c r="A32" s="45" t="s">
        <v>31</v>
      </c>
      <c r="B32" s="49"/>
      <c r="C32" s="155">
        <f>C22+C30</f>
        <v>6113</v>
      </c>
      <c r="D32" s="126">
        <f>D22+D30</f>
        <v>498.613376835237</v>
      </c>
      <c r="E32" s="155">
        <f>E22+E30</f>
        <v>6035</v>
      </c>
      <c r="F32" s="126">
        <f>F22+F30</f>
        <v>493.2512234910273</v>
      </c>
    </row>
    <row r="33" spans="1:6" ht="12.75">
      <c r="A33" s="48" t="s">
        <v>25</v>
      </c>
      <c r="B33" s="49"/>
      <c r="C33" s="171">
        <v>-1120</v>
      </c>
      <c r="D33" s="172">
        <v>-92</v>
      </c>
      <c r="E33" s="171">
        <v>-1143</v>
      </c>
      <c r="F33" s="172">
        <f>E33/12.26</f>
        <v>-93.23001631321371</v>
      </c>
    </row>
    <row r="34" spans="1:6" ht="12.75">
      <c r="A34" s="45" t="s">
        <v>32</v>
      </c>
      <c r="B34" s="49"/>
      <c r="C34" s="53">
        <f>C32+C33</f>
        <v>4993</v>
      </c>
      <c r="D34" s="126">
        <f>D32+D33</f>
        <v>406.613376835237</v>
      </c>
      <c r="E34" s="53">
        <f>E32+E33</f>
        <v>4892</v>
      </c>
      <c r="F34" s="126">
        <f>SUM(F32:F33)</f>
        <v>400.0212071778136</v>
      </c>
    </row>
    <row r="35" spans="1:6" ht="12.75">
      <c r="A35" s="58" t="s">
        <v>21</v>
      </c>
      <c r="B35" s="49"/>
      <c r="C35" s="53">
        <v>74</v>
      </c>
      <c r="D35" s="126">
        <f>C35/12.26</f>
        <v>6.035889070146819</v>
      </c>
      <c r="E35" s="53">
        <v>17</v>
      </c>
      <c r="F35" s="126">
        <f>E35/12.26</f>
        <v>1.3866231647634584</v>
      </c>
    </row>
    <row r="36" spans="1:6" ht="12.75">
      <c r="A36" s="59" t="s">
        <v>83</v>
      </c>
      <c r="B36" s="75"/>
      <c r="C36" s="85">
        <v>218</v>
      </c>
      <c r="D36" s="85"/>
      <c r="E36" s="85">
        <v>214</v>
      </c>
      <c r="F36" s="85"/>
    </row>
    <row r="38" spans="1:2" ht="12.75">
      <c r="A38" s="19"/>
      <c r="B38"/>
    </row>
  </sheetData>
  <sheetProtection/>
  <mergeCells count="8">
    <mergeCell ref="A2:F2"/>
    <mergeCell ref="A3:F3"/>
    <mergeCell ref="A4:F4"/>
    <mergeCell ref="A17:B17"/>
    <mergeCell ref="E6:F6"/>
    <mergeCell ref="A6:A7"/>
    <mergeCell ref="B6:B7"/>
    <mergeCell ref="C6:D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33">
      <selection activeCell="A2" sqref="A2:F36"/>
    </sheetView>
  </sheetViews>
  <sheetFormatPr defaultColWidth="9.140625" defaultRowHeight="12.75"/>
  <cols>
    <col min="1" max="1" width="49.421875" style="0" customWidth="1"/>
    <col min="2" max="2" width="6.7109375" style="19" hidden="1" customWidth="1"/>
    <col min="3" max="6" width="12.57421875" style="31" customWidth="1"/>
  </cols>
  <sheetData>
    <row r="1" ht="24.75" customHeight="1"/>
    <row r="2" spans="1:6" ht="24.75" customHeight="1">
      <c r="A2" s="183" t="s">
        <v>53</v>
      </c>
      <c r="B2" s="183"/>
      <c r="C2" s="183"/>
      <c r="D2" s="183"/>
      <c r="E2" s="183"/>
      <c r="F2" s="183"/>
    </row>
    <row r="3" spans="1:6" ht="24.75" customHeight="1">
      <c r="A3" s="183" t="s">
        <v>56</v>
      </c>
      <c r="B3" s="183"/>
      <c r="C3" s="183"/>
      <c r="D3" s="183"/>
      <c r="E3" s="183"/>
      <c r="F3" s="183"/>
    </row>
    <row r="4" spans="1:6" ht="24.75" customHeight="1">
      <c r="A4" s="183" t="s">
        <v>113</v>
      </c>
      <c r="B4" s="183"/>
      <c r="C4" s="183"/>
      <c r="D4" s="183"/>
      <c r="E4" s="183"/>
      <c r="F4" s="183"/>
    </row>
    <row r="5" spans="1:6" ht="24.75" customHeight="1">
      <c r="A5" s="6"/>
      <c r="B5" s="20"/>
      <c r="C5" s="32"/>
      <c r="D5" s="32"/>
      <c r="E5" s="32"/>
      <c r="F5" s="32"/>
    </row>
    <row r="6" spans="1:6" ht="12.75" customHeight="1">
      <c r="A6" s="194"/>
      <c r="B6" s="196" t="s">
        <v>0</v>
      </c>
      <c r="C6" s="200" t="s">
        <v>109</v>
      </c>
      <c r="D6" s="201"/>
      <c r="E6" s="200" t="s">
        <v>88</v>
      </c>
      <c r="F6" s="202"/>
    </row>
    <row r="7" spans="1:10" ht="12.75" customHeight="1">
      <c r="A7" s="195"/>
      <c r="B7" s="197"/>
      <c r="C7" s="36" t="s">
        <v>46</v>
      </c>
      <c r="D7" s="37" t="s">
        <v>61</v>
      </c>
      <c r="E7" s="36" t="s">
        <v>46</v>
      </c>
      <c r="F7" s="41" t="s">
        <v>61</v>
      </c>
      <c r="I7" s="9"/>
      <c r="J7" s="5"/>
    </row>
    <row r="8" spans="1:10" ht="15.75" customHeight="1">
      <c r="A8" s="14" t="s">
        <v>67</v>
      </c>
      <c r="B8" s="21"/>
      <c r="C8" s="157">
        <v>4993</v>
      </c>
      <c r="D8" s="158">
        <f aca="true" t="shared" si="0" ref="D8:D17">C8/12.26</f>
        <v>407.2593800978793</v>
      </c>
      <c r="E8" s="157">
        <v>4892</v>
      </c>
      <c r="F8" s="158">
        <v>400</v>
      </c>
      <c r="I8" s="10"/>
      <c r="J8" s="5"/>
    </row>
    <row r="9" spans="1:9" ht="12.75" customHeight="1">
      <c r="A9" s="13" t="s">
        <v>33</v>
      </c>
      <c r="B9" s="22"/>
      <c r="C9" s="159">
        <v>3554</v>
      </c>
      <c r="D9" s="160">
        <f t="shared" si="0"/>
        <v>289.8858075040783</v>
      </c>
      <c r="E9" s="159">
        <v>4972</v>
      </c>
      <c r="F9" s="160">
        <f aca="true" t="shared" si="1" ref="F9:F17">E9/12.26</f>
        <v>405.54649265905385</v>
      </c>
      <c r="I9" s="9"/>
    </row>
    <row r="10" spans="1:6" ht="12.75" customHeight="1">
      <c r="A10" s="13" t="s">
        <v>34</v>
      </c>
      <c r="B10" s="22">
        <v>46</v>
      </c>
      <c r="C10" s="161">
        <v>-309</v>
      </c>
      <c r="D10" s="160">
        <f t="shared" si="0"/>
        <v>-25.203915171288745</v>
      </c>
      <c r="E10" s="161">
        <v>-1887</v>
      </c>
      <c r="F10" s="160">
        <f t="shared" si="1"/>
        <v>-153.9151712887439</v>
      </c>
    </row>
    <row r="11" spans="1:8" ht="12.75" customHeight="1">
      <c r="A11" s="14" t="s">
        <v>68</v>
      </c>
      <c r="B11" s="22"/>
      <c r="C11" s="162">
        <f>SUM(C9:C10)</f>
        <v>3245</v>
      </c>
      <c r="D11" s="163">
        <f>SUM(D9:D10)</f>
        <v>264.6818923327895</v>
      </c>
      <c r="E11" s="162">
        <f>SUM(E9:E10)</f>
        <v>3085</v>
      </c>
      <c r="F11" s="163">
        <f>SUM(F9:F10)</f>
        <v>251.63132137030996</v>
      </c>
      <c r="H11" s="142"/>
    </row>
    <row r="12" spans="1:6" ht="12.75" customHeight="1">
      <c r="A12" s="14" t="s">
        <v>42</v>
      </c>
      <c r="B12" s="21"/>
      <c r="C12" s="164">
        <f>C11+C8</f>
        <v>8238</v>
      </c>
      <c r="D12" s="163">
        <f>D8+D11</f>
        <v>671.9412724306687</v>
      </c>
      <c r="E12" s="164">
        <f>E8+E11</f>
        <v>7977</v>
      </c>
      <c r="F12" s="163">
        <f>F8+F11</f>
        <v>651.6313213703099</v>
      </c>
    </row>
    <row r="13" spans="1:6" ht="14.25" customHeight="1">
      <c r="A13" s="13" t="s">
        <v>70</v>
      </c>
      <c r="B13" s="22"/>
      <c r="C13" s="165">
        <v>147</v>
      </c>
      <c r="D13" s="160">
        <f t="shared" si="0"/>
        <v>11.99021207177814</v>
      </c>
      <c r="E13" s="165">
        <v>-524</v>
      </c>
      <c r="F13" s="160">
        <f t="shared" si="1"/>
        <v>-42.74061990212072</v>
      </c>
    </row>
    <row r="14" spans="1:6" ht="14.25" customHeight="1">
      <c r="A14" s="13" t="s">
        <v>119</v>
      </c>
      <c r="B14" s="22"/>
      <c r="C14" s="165">
        <v>0</v>
      </c>
      <c r="D14" s="160">
        <f t="shared" si="0"/>
        <v>0</v>
      </c>
      <c r="E14" s="165">
        <v>-2743</v>
      </c>
      <c r="F14" s="160">
        <f t="shared" si="1"/>
        <v>-223.73572593800978</v>
      </c>
    </row>
    <row r="15" spans="1:6" ht="16.5" customHeight="1">
      <c r="A15" s="13" t="s">
        <v>40</v>
      </c>
      <c r="B15" s="22"/>
      <c r="C15" s="165">
        <v>-1028</v>
      </c>
      <c r="D15" s="160">
        <f t="shared" si="0"/>
        <v>-83.84991843393149</v>
      </c>
      <c r="E15" s="165">
        <v>-777</v>
      </c>
      <c r="F15" s="160">
        <f t="shared" si="1"/>
        <v>-63.3768352365416</v>
      </c>
    </row>
    <row r="16" spans="1:6" ht="14.25" customHeight="1">
      <c r="A16" s="13" t="s">
        <v>120</v>
      </c>
      <c r="B16" s="22"/>
      <c r="C16" s="165">
        <v>-1145</v>
      </c>
      <c r="D16" s="160">
        <f t="shared" si="0"/>
        <v>-93.3931484502447</v>
      </c>
      <c r="E16" s="165">
        <v>-686</v>
      </c>
      <c r="F16" s="160">
        <f t="shared" si="1"/>
        <v>-55.95432300163132</v>
      </c>
    </row>
    <row r="17" spans="1:6" ht="14.25" customHeight="1">
      <c r="A17" s="13" t="s">
        <v>78</v>
      </c>
      <c r="B17" s="22"/>
      <c r="C17" s="166">
        <v>-4</v>
      </c>
      <c r="D17" s="160">
        <f t="shared" si="0"/>
        <v>-0.3262642740619902</v>
      </c>
      <c r="E17" s="166">
        <v>-2</v>
      </c>
      <c r="F17" s="160">
        <f t="shared" si="1"/>
        <v>-0.1631321370309951</v>
      </c>
    </row>
    <row r="18" spans="1:6" ht="14.25" customHeight="1">
      <c r="A18" s="42" t="s">
        <v>85</v>
      </c>
      <c r="B18" s="43"/>
      <c r="C18" s="167">
        <f>SUM(C14:C17)</f>
        <v>-2177</v>
      </c>
      <c r="D18" s="167">
        <f>SUM(D14:D17)+1</f>
        <v>-176.56933115823819</v>
      </c>
      <c r="E18" s="167">
        <f>SUM(E14:E17)</f>
        <v>-4208</v>
      </c>
      <c r="F18" s="167">
        <f>SUM(F14:F17)</f>
        <v>-343.2300163132137</v>
      </c>
    </row>
    <row r="19" spans="1:6" ht="15" customHeight="1">
      <c r="A19" s="42" t="s">
        <v>86</v>
      </c>
      <c r="B19" s="44">
        <v>57</v>
      </c>
      <c r="C19" s="167">
        <f>C12+C13+C18</f>
        <v>6208</v>
      </c>
      <c r="D19" s="167">
        <f>D12+D13+D18</f>
        <v>507.3621533442087</v>
      </c>
      <c r="E19" s="167">
        <f>E12+E13+E18</f>
        <v>3245</v>
      </c>
      <c r="F19" s="167">
        <f>F12+F13+F18</f>
        <v>265.66068515497557</v>
      </c>
    </row>
    <row r="20" spans="1:6" ht="14.25" customHeight="1">
      <c r="A20" s="42" t="s">
        <v>41</v>
      </c>
      <c r="B20" s="44"/>
      <c r="C20" s="168">
        <v>134</v>
      </c>
      <c r="D20" s="158"/>
      <c r="E20" s="168">
        <v>20</v>
      </c>
      <c r="F20" s="158"/>
    </row>
    <row r="21" spans="4:6" ht="12.75">
      <c r="D21" s="33"/>
      <c r="F21" s="33"/>
    </row>
    <row r="22" spans="3:6" ht="12.75">
      <c r="C22" s="34"/>
      <c r="D22" s="34"/>
      <c r="E22" s="34"/>
      <c r="F22" s="34"/>
    </row>
    <row r="23" ht="74.25" customHeight="1"/>
    <row r="24" spans="1:6" ht="19.5">
      <c r="A24" s="183" t="s">
        <v>57</v>
      </c>
      <c r="B24" s="183"/>
      <c r="C24" s="183"/>
      <c r="D24" s="183"/>
      <c r="E24" s="183"/>
      <c r="F24" s="183"/>
    </row>
    <row r="25" spans="1:6" ht="19.5">
      <c r="A25" s="183" t="s">
        <v>58</v>
      </c>
      <c r="B25" s="183"/>
      <c r="C25" s="183"/>
      <c r="D25" s="183"/>
      <c r="E25" s="183"/>
      <c r="F25" s="183"/>
    </row>
    <row r="26" spans="1:9" ht="19.5">
      <c r="A26" s="183" t="s">
        <v>114</v>
      </c>
      <c r="B26" s="183"/>
      <c r="C26" s="183"/>
      <c r="D26" s="183"/>
      <c r="E26" s="183"/>
      <c r="F26" s="183"/>
      <c r="I26" s="142"/>
    </row>
    <row r="27" spans="1:6" ht="12.75">
      <c r="A27" s="6"/>
      <c r="B27" s="20"/>
      <c r="C27" s="2"/>
      <c r="D27" s="2"/>
      <c r="E27" s="2"/>
      <c r="F27" s="2"/>
    </row>
    <row r="28" spans="1:6" ht="12.75">
      <c r="A28" s="194"/>
      <c r="B28" s="196" t="s">
        <v>0</v>
      </c>
      <c r="C28" s="198" t="s">
        <v>109</v>
      </c>
      <c r="D28" s="196"/>
      <c r="E28" s="198" t="s">
        <v>88</v>
      </c>
      <c r="F28" s="199"/>
    </row>
    <row r="29" spans="1:6" ht="12.75">
      <c r="A29" s="195"/>
      <c r="B29" s="197"/>
      <c r="C29" s="62" t="s">
        <v>46</v>
      </c>
      <c r="D29" s="35" t="s">
        <v>61</v>
      </c>
      <c r="E29" s="62" t="s">
        <v>46</v>
      </c>
      <c r="F29" s="63" t="s">
        <v>61</v>
      </c>
    </row>
    <row r="30" spans="1:6" ht="12.75">
      <c r="A30" s="15" t="s">
        <v>69</v>
      </c>
      <c r="B30" s="23"/>
      <c r="C30" s="27">
        <v>4993</v>
      </c>
      <c r="D30" s="87">
        <f>C30/12.26</f>
        <v>407.2593800978793</v>
      </c>
      <c r="E30" s="27">
        <v>4892</v>
      </c>
      <c r="F30" s="88">
        <v>400</v>
      </c>
    </row>
    <row r="31" spans="1:6" ht="12.75">
      <c r="A31" s="16" t="s">
        <v>115</v>
      </c>
      <c r="B31" s="23"/>
      <c r="C31" s="175">
        <v>34887</v>
      </c>
      <c r="D31" s="87">
        <f>C31/12.26</f>
        <v>2845.5954323001633</v>
      </c>
      <c r="E31" s="175">
        <v>0</v>
      </c>
      <c r="F31" s="88">
        <f>E31/12.26</f>
        <v>0</v>
      </c>
    </row>
    <row r="32" spans="1:6" ht="12.75">
      <c r="A32" s="16" t="s">
        <v>43</v>
      </c>
      <c r="B32" s="23"/>
      <c r="C32" s="29">
        <v>268</v>
      </c>
      <c r="D32" s="87">
        <f>C32/12.26</f>
        <v>21.859706362153343</v>
      </c>
      <c r="E32" s="60">
        <v>1704</v>
      </c>
      <c r="F32" s="88">
        <f>E32/12.26</f>
        <v>138.98858075040783</v>
      </c>
    </row>
    <row r="33" spans="1:6" ht="12.75">
      <c r="A33" s="17" t="s">
        <v>35</v>
      </c>
      <c r="B33" s="24"/>
      <c r="C33" s="28">
        <f>SUM(C30:C32)</f>
        <v>40148</v>
      </c>
      <c r="D33" s="146">
        <f>SUM(D30:D32)</f>
        <v>3274.714518760196</v>
      </c>
      <c r="E33" s="61">
        <f>SUM(E30:E32)</f>
        <v>6596</v>
      </c>
      <c r="F33" s="145">
        <f>SUM(F30:F32)</f>
        <v>538.9885807504079</v>
      </c>
    </row>
    <row r="34" spans="1:6" ht="12.75">
      <c r="A34" s="15" t="s">
        <v>34</v>
      </c>
      <c r="B34" s="23">
        <v>46</v>
      </c>
      <c r="C34" s="137">
        <v>-309</v>
      </c>
      <c r="D34" s="138">
        <f>C34/12.26</f>
        <v>-25.203915171288745</v>
      </c>
      <c r="E34" s="139">
        <v>-1887</v>
      </c>
      <c r="F34" s="140">
        <f>E34/12.26</f>
        <v>-153.9151712887439</v>
      </c>
    </row>
    <row r="35" spans="1:6" ht="30">
      <c r="A35" s="64" t="s">
        <v>60</v>
      </c>
      <c r="B35" s="65"/>
      <c r="C35" s="66">
        <f>C33+C34</f>
        <v>39839</v>
      </c>
      <c r="D35" s="67">
        <f>SUM(D33:D34)</f>
        <v>3249.510603588907</v>
      </c>
      <c r="E35" s="66">
        <f>E33+E34</f>
        <v>4709</v>
      </c>
      <c r="F35" s="67">
        <f>SUM(F33:F34)</f>
        <v>385.073409461664</v>
      </c>
    </row>
  </sheetData>
  <sheetProtection/>
  <mergeCells count="14">
    <mergeCell ref="A2:F2"/>
    <mergeCell ref="A3:F3"/>
    <mergeCell ref="A4:F4"/>
    <mergeCell ref="A24:F24"/>
    <mergeCell ref="A6:A7"/>
    <mergeCell ref="C6:D6"/>
    <mergeCell ref="E6:F6"/>
    <mergeCell ref="B6:B7"/>
    <mergeCell ref="A25:F25"/>
    <mergeCell ref="A26:F26"/>
    <mergeCell ref="A28:A29"/>
    <mergeCell ref="B28:B29"/>
    <mergeCell ref="C28:D28"/>
    <mergeCell ref="E28:F28"/>
  </mergeCells>
  <conditionalFormatting sqref="C6:F20">
    <cfRule type="cellIs" priority="1" dxfId="1" operator="lessThan" stopIfTrue="1">
      <formula>0</formula>
    </cfRule>
  </conditionalFormatting>
  <printOptions horizontalCentered="1" verticalCentered="1"/>
  <pageMargins left="0" right="0" top="0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8">
      <selection activeCell="A1" sqref="A1:F35"/>
    </sheetView>
  </sheetViews>
  <sheetFormatPr defaultColWidth="9.140625" defaultRowHeight="12.75"/>
  <cols>
    <col min="1" max="1" width="52.57421875" style="0" customWidth="1"/>
    <col min="2" max="2" width="6.57421875" style="19" hidden="1" customWidth="1"/>
    <col min="3" max="6" width="12.57421875" style="0" customWidth="1"/>
  </cols>
  <sheetData>
    <row r="1" spans="1:6" ht="24.75" customHeight="1">
      <c r="A1" s="183" t="s">
        <v>57</v>
      </c>
      <c r="B1" s="183"/>
      <c r="C1" s="183"/>
      <c r="D1" s="183"/>
      <c r="E1" s="183"/>
      <c r="F1" s="183"/>
    </row>
    <row r="2" spans="1:6" ht="24.75" customHeight="1">
      <c r="A2" s="205" t="s">
        <v>59</v>
      </c>
      <c r="B2" s="205"/>
      <c r="C2" s="205"/>
      <c r="D2" s="205"/>
      <c r="E2" s="205"/>
      <c r="F2" s="205"/>
    </row>
    <row r="3" spans="1:6" ht="24.75" customHeight="1">
      <c r="A3" s="205" t="s">
        <v>108</v>
      </c>
      <c r="B3" s="205"/>
      <c r="C3" s="205"/>
      <c r="D3" s="205"/>
      <c r="E3" s="205"/>
      <c r="F3" s="205"/>
    </row>
    <row r="4" spans="1:6" ht="24.75" customHeight="1">
      <c r="A4" s="6"/>
      <c r="B4" s="6"/>
      <c r="C4" s="6"/>
      <c r="D4" s="2"/>
      <c r="E4" s="6"/>
      <c r="F4" s="2"/>
    </row>
    <row r="5" spans="1:6" ht="12.75" customHeight="1">
      <c r="A5" s="203"/>
      <c r="B5" s="185"/>
      <c r="C5" s="204" t="s">
        <v>109</v>
      </c>
      <c r="D5" s="204"/>
      <c r="E5" s="204" t="s">
        <v>88</v>
      </c>
      <c r="F5" s="204"/>
    </row>
    <row r="6" spans="1:6" ht="12.75" customHeight="1">
      <c r="A6" s="203"/>
      <c r="B6" s="185"/>
      <c r="C6" s="77" t="s">
        <v>46</v>
      </c>
      <c r="D6" s="77" t="s">
        <v>61</v>
      </c>
      <c r="E6" s="77" t="s">
        <v>46</v>
      </c>
      <c r="F6" s="77" t="s">
        <v>61</v>
      </c>
    </row>
    <row r="7" spans="1:6" ht="12.75" customHeight="1">
      <c r="A7" s="68" t="s">
        <v>36</v>
      </c>
      <c r="B7" s="69"/>
      <c r="C7" s="70"/>
      <c r="D7" s="78"/>
      <c r="E7" s="70"/>
      <c r="F7" s="78"/>
    </row>
    <row r="8" spans="1:6" ht="12.75" customHeight="1">
      <c r="A8" s="71" t="s">
        <v>64</v>
      </c>
      <c r="B8" s="46"/>
      <c r="C8" s="55">
        <v>32003</v>
      </c>
      <c r="D8" s="79">
        <f>C8/12.26</f>
        <v>2610.358890701468</v>
      </c>
      <c r="E8" s="147">
        <v>-3682</v>
      </c>
      <c r="F8" s="149">
        <f>E8/12.26</f>
        <v>-300.326264274062</v>
      </c>
    </row>
    <row r="9" spans="1:6" ht="12.75" customHeight="1" hidden="1">
      <c r="A9" s="71"/>
      <c r="B9" s="49"/>
      <c r="C9" s="55"/>
      <c r="D9" s="79"/>
      <c r="E9" s="147"/>
      <c r="F9" s="149"/>
    </row>
    <row r="10" spans="2:6" ht="12.75" customHeight="1">
      <c r="B10" s="49"/>
      <c r="C10" s="55"/>
      <c r="D10" s="79"/>
      <c r="E10" s="147"/>
      <c r="F10" s="149"/>
    </row>
    <row r="11" spans="1:6" ht="12.75" customHeight="1">
      <c r="A11" s="72" t="s">
        <v>104</v>
      </c>
      <c r="B11" s="49"/>
      <c r="C11" s="55"/>
      <c r="D11" s="79"/>
      <c r="E11" s="147"/>
      <c r="F11" s="149"/>
    </row>
    <row r="12" spans="1:6" ht="12.75" customHeight="1">
      <c r="A12" s="136" t="s">
        <v>116</v>
      </c>
      <c r="B12" s="49"/>
      <c r="C12" s="147">
        <v>-1712</v>
      </c>
      <c r="D12" s="149">
        <f>C12/12.26</f>
        <v>-139.6411092985318</v>
      </c>
      <c r="E12" s="147">
        <v>-1988</v>
      </c>
      <c r="F12" s="149">
        <f>E12/12.26</f>
        <v>-162.15334420880913</v>
      </c>
    </row>
    <row r="13" spans="1:6" ht="12.75" customHeight="1">
      <c r="A13" s="71" t="s">
        <v>96</v>
      </c>
      <c r="B13" s="49"/>
      <c r="C13" s="55">
        <v>794</v>
      </c>
      <c r="D13" s="79">
        <f>C13/12.26</f>
        <v>64.76345840130506</v>
      </c>
      <c r="E13" s="55">
        <v>5156</v>
      </c>
      <c r="F13" s="150">
        <f>E13/12.26</f>
        <v>420.55464926590537</v>
      </c>
    </row>
    <row r="14" spans="1:6" ht="12.75" customHeight="1">
      <c r="A14" s="71" t="s">
        <v>77</v>
      </c>
      <c r="B14" s="52"/>
      <c r="C14" s="147">
        <v>-3186</v>
      </c>
      <c r="D14" s="149">
        <f>C14/12.26</f>
        <v>-259.8694942903752</v>
      </c>
      <c r="E14" s="147">
        <v>-1163</v>
      </c>
      <c r="F14" s="149">
        <f>E14/12.26</f>
        <v>-94.86133768352366</v>
      </c>
    </row>
    <row r="15" spans="1:6" ht="12.75" customHeight="1">
      <c r="A15" s="68" t="s">
        <v>87</v>
      </c>
      <c r="B15" s="49"/>
      <c r="C15" s="151">
        <f>SUM(C12:C14)</f>
        <v>-4104</v>
      </c>
      <c r="D15" s="152">
        <f>SUM(D12:D14)</f>
        <v>-334.747145187602</v>
      </c>
      <c r="E15" s="151">
        <f>SUM(E12:E14)</f>
        <v>2005</v>
      </c>
      <c r="F15" s="152">
        <f>SUM(F12:F14)</f>
        <v>163.53996737357258</v>
      </c>
    </row>
    <row r="16" spans="2:6" ht="12.75" customHeight="1">
      <c r="B16" s="49"/>
      <c r="C16" s="147"/>
      <c r="D16" s="149"/>
      <c r="E16" s="153"/>
      <c r="F16" s="148"/>
    </row>
    <row r="17" spans="1:10" ht="12.75" customHeight="1" hidden="1">
      <c r="A17" s="68"/>
      <c r="B17" s="46"/>
      <c r="C17" s="147"/>
      <c r="D17" s="149"/>
      <c r="E17" s="55"/>
      <c r="F17" s="79"/>
      <c r="J17" s="9"/>
    </row>
    <row r="18" spans="1:11" ht="12.75" customHeight="1">
      <c r="A18" s="68" t="s">
        <v>37</v>
      </c>
      <c r="B18" s="46"/>
      <c r="C18" s="147"/>
      <c r="D18" s="149"/>
      <c r="E18" s="55"/>
      <c r="F18" s="79"/>
      <c r="J18" s="9"/>
      <c r="K18" s="5"/>
    </row>
    <row r="19" spans="1:11" ht="12.75" customHeight="1">
      <c r="A19" s="71" t="s">
        <v>72</v>
      </c>
      <c r="B19" s="71"/>
      <c r="C19" s="147">
        <v>-930</v>
      </c>
      <c r="D19" s="149">
        <v>-77</v>
      </c>
      <c r="E19" s="147">
        <v>-3061</v>
      </c>
      <c r="F19" s="149">
        <v>-249</v>
      </c>
      <c r="J19" s="10"/>
      <c r="K19" s="5"/>
    </row>
    <row r="20" spans="1:11" ht="12.75" customHeight="1">
      <c r="A20" s="71"/>
      <c r="B20" s="49"/>
      <c r="C20" s="55"/>
      <c r="D20" s="149"/>
      <c r="E20" s="55"/>
      <c r="F20" s="149"/>
      <c r="J20" s="10"/>
      <c r="K20" s="5"/>
    </row>
    <row r="21" spans="1:6" ht="12.75" customHeight="1">
      <c r="A21" s="68" t="s">
        <v>38</v>
      </c>
      <c r="B21" s="49"/>
      <c r="C21" s="55"/>
      <c r="D21" s="149"/>
      <c r="E21" s="55"/>
      <c r="F21" s="149"/>
    </row>
    <row r="22" spans="1:6" ht="12.75" customHeight="1">
      <c r="A22" s="71" t="s">
        <v>99</v>
      </c>
      <c r="B22" s="49"/>
      <c r="C22" s="147">
        <v>-1147</v>
      </c>
      <c r="D22" s="149">
        <f>C22/12.26</f>
        <v>-93.5562805872757</v>
      </c>
      <c r="E22" s="147">
        <v>-10132</v>
      </c>
      <c r="F22" s="149">
        <f>E22/12.26</f>
        <v>-826.4274061990212</v>
      </c>
    </row>
    <row r="23" spans="1:6" ht="12.75" customHeight="1">
      <c r="A23" s="71" t="s">
        <v>97</v>
      </c>
      <c r="B23" s="49"/>
      <c r="C23" s="50">
        <v>4410</v>
      </c>
      <c r="D23" s="149">
        <f>C23/12.26</f>
        <v>359.70636215334423</v>
      </c>
      <c r="E23" s="50">
        <v>3814</v>
      </c>
      <c r="F23" s="79">
        <f>E23/12.26</f>
        <v>311.09298531810765</v>
      </c>
    </row>
    <row r="24" spans="1:6" ht="12.75" customHeight="1">
      <c r="A24" s="71" t="s">
        <v>98</v>
      </c>
      <c r="B24" s="46"/>
      <c r="C24" s="147">
        <v>-440</v>
      </c>
      <c r="D24" s="149">
        <f>C24/12.26</f>
        <v>-35.88907014681892</v>
      </c>
      <c r="E24" s="147">
        <v>-3673</v>
      </c>
      <c r="F24" s="149">
        <f>E24/12.26</f>
        <v>-299.5921696574225</v>
      </c>
    </row>
    <row r="25" spans="1:8" ht="12.75" customHeight="1">
      <c r="A25" s="71" t="s">
        <v>100</v>
      </c>
      <c r="B25" s="46"/>
      <c r="C25" s="154">
        <v>381</v>
      </c>
      <c r="D25" s="178">
        <f>C25/12.26</f>
        <v>31.07667210440457</v>
      </c>
      <c r="E25" s="179">
        <v>499</v>
      </c>
      <c r="F25" s="178">
        <f>E25/12.26</f>
        <v>40.70146818923328</v>
      </c>
      <c r="H25" s="142"/>
    </row>
    <row r="26" spans="1:6" ht="17.25" customHeight="1">
      <c r="A26" s="68" t="s">
        <v>101</v>
      </c>
      <c r="B26" s="46"/>
      <c r="C26" s="176">
        <f>SUM(C22:C25)</f>
        <v>3204</v>
      </c>
      <c r="D26" s="177">
        <f>SUM(D22:D25)</f>
        <v>261.33768352365416</v>
      </c>
      <c r="E26" s="176">
        <f>SUM(E22:E25)</f>
        <v>-9492</v>
      </c>
      <c r="F26" s="177">
        <f>SUM(F22:F25)</f>
        <v>-774.2251223491028</v>
      </c>
    </row>
    <row r="27" spans="1:6" ht="12.75" customHeight="1">
      <c r="A27" s="68" t="s">
        <v>102</v>
      </c>
      <c r="B27" s="49"/>
      <c r="C27" s="155">
        <f>C15+C19+C26+C8</f>
        <v>30173</v>
      </c>
      <c r="D27" s="126">
        <f>D15+D19+D26+D8</f>
        <v>2459.9494290375205</v>
      </c>
      <c r="E27" s="155">
        <f>E15+E19+E26+E8</f>
        <v>-14230</v>
      </c>
      <c r="F27" s="126">
        <f>F15+F19+F26+F8</f>
        <v>-1160.011419249592</v>
      </c>
    </row>
    <row r="28" spans="1:6" ht="12.75" customHeight="1">
      <c r="A28" s="68"/>
      <c r="B28" s="49"/>
      <c r="C28" s="55"/>
      <c r="D28" s="149"/>
      <c r="E28" s="55"/>
      <c r="F28" s="79"/>
    </row>
    <row r="29" spans="1:6" ht="12.75" customHeight="1">
      <c r="A29" s="68" t="s">
        <v>44</v>
      </c>
      <c r="B29" s="46"/>
      <c r="C29" s="55"/>
      <c r="D29" s="149"/>
      <c r="E29" s="55"/>
      <c r="F29" s="79"/>
    </row>
    <row r="30" spans="1:8" ht="12.75" customHeight="1">
      <c r="A30" s="71" t="s">
        <v>80</v>
      </c>
      <c r="B30" s="49"/>
      <c r="C30" s="147">
        <v>-11681</v>
      </c>
      <c r="D30" s="149">
        <f aca="true" t="shared" si="0" ref="D30:D35">C30/12.26</f>
        <v>-952.773246329527</v>
      </c>
      <c r="E30" s="147">
        <v>-788</v>
      </c>
      <c r="F30" s="149">
        <f aca="true" t="shared" si="1" ref="F30:F35">E30/12.26</f>
        <v>-64.27406199021208</v>
      </c>
      <c r="H30" s="135"/>
    </row>
    <row r="31" spans="1:6" ht="12.75" customHeight="1">
      <c r="A31" s="71" t="s">
        <v>81</v>
      </c>
      <c r="B31" s="49"/>
      <c r="C31" s="143">
        <v>79</v>
      </c>
      <c r="D31" s="150">
        <v>6</v>
      </c>
      <c r="E31" s="147">
        <v>-331</v>
      </c>
      <c r="F31" s="149">
        <f t="shared" si="1"/>
        <v>-26.998368678629692</v>
      </c>
    </row>
    <row r="32" spans="1:6" ht="18" customHeight="1">
      <c r="A32" s="68" t="s">
        <v>103</v>
      </c>
      <c r="B32" s="68"/>
      <c r="C32" s="155">
        <f>C27+C30+C31</f>
        <v>18571</v>
      </c>
      <c r="D32" s="126">
        <f>D27+D30+D31</f>
        <v>1513.1761827079936</v>
      </c>
      <c r="E32" s="155">
        <f>E27+E30+E31</f>
        <v>-15349</v>
      </c>
      <c r="F32" s="126">
        <f>F27+F30+F31</f>
        <v>-1251.2838499184338</v>
      </c>
    </row>
    <row r="33" spans="1:6" ht="17.25" customHeight="1">
      <c r="A33" s="71" t="s">
        <v>45</v>
      </c>
      <c r="B33" s="49"/>
      <c r="C33" s="153">
        <v>3235</v>
      </c>
      <c r="D33" s="148">
        <f t="shared" si="0"/>
        <v>263.8662316476346</v>
      </c>
      <c r="E33" s="179">
        <v>18584</v>
      </c>
      <c r="F33" s="148">
        <f t="shared" si="1"/>
        <v>1515.8238172920067</v>
      </c>
    </row>
    <row r="34" spans="1:8" ht="18.75" customHeight="1">
      <c r="A34" s="80" t="s">
        <v>39</v>
      </c>
      <c r="B34" s="75"/>
      <c r="C34" s="156">
        <f>C32+C33</f>
        <v>21806</v>
      </c>
      <c r="D34" s="156">
        <f>D32+D33</f>
        <v>1777.0424143556281</v>
      </c>
      <c r="E34" s="156">
        <f>E32+E33</f>
        <v>3235</v>
      </c>
      <c r="F34" s="156">
        <f>F32+F33</f>
        <v>264.53996737357284</v>
      </c>
      <c r="H34" s="135"/>
    </row>
    <row r="35" spans="1:6" ht="12.75">
      <c r="A35" s="81" t="s">
        <v>117</v>
      </c>
      <c r="B35" s="81"/>
      <c r="C35" s="150">
        <v>12609</v>
      </c>
      <c r="D35" s="150">
        <f t="shared" si="0"/>
        <v>1028.4665579119087</v>
      </c>
      <c r="E35" s="150">
        <v>550</v>
      </c>
      <c r="F35" s="148">
        <f t="shared" si="1"/>
        <v>44.86133768352366</v>
      </c>
    </row>
    <row r="36" spans="2:8" ht="12.75">
      <c r="B36"/>
      <c r="H36" s="135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</sheetData>
  <sheetProtection/>
  <mergeCells count="7">
    <mergeCell ref="B5:B6"/>
    <mergeCell ref="A1:F1"/>
    <mergeCell ref="A5:A6"/>
    <mergeCell ref="C5:D5"/>
    <mergeCell ref="E5:F5"/>
    <mergeCell ref="A3:F3"/>
    <mergeCell ref="A2:F2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kars213</cp:lastModifiedBy>
  <cp:lastPrinted>2014-11-16T05:04:42Z</cp:lastPrinted>
  <dcterms:created xsi:type="dcterms:W3CDTF">1996-10-14T23:33:28Z</dcterms:created>
  <dcterms:modified xsi:type="dcterms:W3CDTF">2014-11-16T05:04:50Z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1065</vt:i4>
  </property>
  <property fmtid="{D5CDD505-2E9C-101B-9397-08002B2CF9AE}" pid="3" name="Ye">
    <vt:lpwstr>Annual Report 2013</vt:lpwstr>
  </property>
</Properties>
</file>